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28830" windowHeight="613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<sst xmlns="http://schemas.openxmlformats.org/spreadsheetml/2006/main" count="332" uniqueCount="295">
  <si>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</si>
  <si>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</si>
  <si>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</si>
  <si>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</si>
  <si>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</si>
  <si>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</si>
  <si>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</si>
  <si>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</si>
  <si>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</si>
  <si>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</si>
  <si>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</si>
  <si>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</si>
  <si>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</si>
  <si>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</si>
  <si>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</si>
  <si>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</si>
  <si>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</si>
  <si>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</si>
  <si>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</si>
  <si>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</si>
  <si>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</si>
  <si>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</si>
  <si>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</si>
  <si>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</si>
  <si>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</si>
  <si>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</si>
  <si>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</si>
  <si>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</si>
  <si>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</si>
  <si>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</si>
  <si>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</si>
  <si>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</si>
  <si>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</si>
  <si>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</si>
  <si>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</si>
  <si>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</si>
  <si>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</si>
  <si>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</si>
  <si>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</si>
  <si>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</si>
  <si>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</si>
  <si>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</si>
  <si>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</si>
  <si>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</si>
  <si>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</si>
  <si>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</si>
  <si>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</si>
  <si>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</si>
  <si>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</si>
  <si>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</si>
  <si>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</si>
  <si>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</si>
  <si>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</si>
  <si>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</si>
  <si>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</si>
  <si>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</si>
  <si>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</si>
  <si>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</si>
  <si>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</si>
  <si>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</si>
  <si>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</si>
  <si>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</si>
  <si>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</si>
  <si>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</si>
  <si>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</si>
  <si>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</si>
  <si>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</si>
  <si>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</si>
  <si>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</si>
  <si>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</si>
  <si>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</si>
  <si>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</si>
  <si>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</si>
  <si>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</si>
  <si>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</si>
  <si>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</si>
  <si>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</si>
  <si>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</si>
  <si>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</si>
  <si>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</si>
  <si>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</si>
  <si>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</si>
  <si>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</si>
  <si>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</si>
  <si>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</si>
  <si>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</si>
  <si>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</si>
  <si>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</si>
  <si>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</si>
  <si>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</si>
  <si>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</si>
  <si>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</si>
  <si>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</si>
  <si>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</si>
  <si>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</si>
  <si>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</si>
  <si>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</si>
  <si>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</si>
  <si>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</si>
  <si>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</si>
  <si>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</si>
  <si>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</si>
  <si>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</si>
  <si>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</si>
  <si>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</si>
  <si>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</si>
  <si>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</si>
  <si>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</si>
  <si>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</si>
  <si>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</si>
  <si>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</si>
  <si>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</si>
  <si>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</si>
  <si>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</si>
  <si>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</si>
  <si>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</si>
  <si>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</si>
  <si>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</si>
  <si>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</si>
  <si>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</si>
  <si>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</si>
  <si>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</si>
  <si>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</si>
  <si>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</si>
  <si>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</si>
  <si>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</si>
  <si>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</si>
  <si>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</si>
  <si>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</si>
  <si>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</si>
  <si>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</si>
  <si>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</si>
  <si>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</si>
  <si>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</si>
  <si>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</si>
  <si>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</si>
  <si>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</si>
  <si>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</si>
  <si>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</si>
  <si>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</si>
  <si>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</si>
  <si>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</si>
  <si>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</si>
  <si>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</si>
  <si>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</si>
  <si>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</si>
  <si>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</si>
  <si>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</si>
  <si>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</si>
  <si>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</si>
  <si>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</si>
  <si>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</si>
  <si>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</si>
  <si>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</si>
  <si>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</si>
  <si>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</si>
  <si>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</si>
  <si>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</si>
  <si>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</si>
  <si>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</si>
  <si>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</si>
  <si>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</si>
  <si>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</si>
  <si>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</si>
  <si>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</si>
  <si>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</si>
  <si>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</si>
  <si>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</si>
  <si>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</si>
  <si>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</si>
  <si>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</si>
  <si>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</si>
  <si>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</si>
  <si>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</si>
  <si>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</si>
  <si>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</si>
  <si>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</si>
  <si>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</si>
  <si>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</si>
  <si>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</si>
  <si>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</si>
  <si>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</si>
  <si>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</si>
  <si>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</si>
  <si>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</si>
  <si>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</si>
  <si>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</si>
  <si>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</si>
  <si>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</si>
  <si>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</si>
  <si>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</si>
  <si>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</si>
  <si>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</si>
  <si>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</si>
  <si>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</si>
  <si>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</si>
  <si>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</si>
  <si>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</si>
  <si>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</si>
  <si>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</si>
  <si>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</si>
  <si>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</si>
  <si>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</si>
  <si>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</si>
  <si>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</si>
  <si>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</si>
  <si>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</si>
  <si>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</si>
  <si>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</si>
  <si>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</si>
  <si>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</si>
  <si>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</si>
  <si>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</si>
  <si>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</si>
  <si>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</si>
  <si>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</si>
  <si>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</si>
  <si>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</si>
  <si>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</si>
  <si>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</si>
  <si>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</si>
  <si>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</si>
  <si>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</si>
  <si>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</si>
  <si>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</si>
  <si>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</si>
  <si>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</si>
  <si>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</si>
  <si>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</si>
  <si>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</si>
  <si>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</si>
  <si>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</si>
  <si>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</si>
  <si>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</si>
  <si>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</si>
  <si>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</si>
  <si>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</si>
  <si>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</si>
  <si>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</si>
  <si>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</si>
  <si>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</si>
  <si>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</si>
  <si>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</si>
  <si>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</si>
  <si>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</si>
  <si>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</si>
  <si>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</si>
  <si>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</si>
  <si>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</si>
  <si>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</si>
  <si>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</si>
  <si>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</si>
  <si>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</si>
  <si>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</si>
  <si>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</si>
  <si>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</si>
  <si>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</si>
  <si>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</si>
  <si>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</si>
  <si>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</si>
  <si>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</si>
  <si>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</si>
  <si>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</si>
  <si>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</si>
  <si>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</si>
  <si>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</si>
  <si>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</si>
  <si>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</si>
  <si>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</si>
  <si>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</si>
  <si>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</si>
  <si>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</si>
  <si>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</si>
  <si>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</si>
  <si>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</si>
  <si>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</si>
  <si>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</si>
  <si>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</si>
  <si>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</si>
  <si>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</si>
  <si>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</si>
  <si>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</si>
  <si>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</si>
  <si>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</si>
  <si>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</si>
  <si>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</si>
  <si>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5510</t>
  </si>
  <si>
    <t>KALAGAC SANDRA</t>
  </si>
  <si>
    <t>052/223 811</t>
  </si>
  <si>
    <t>052/212 132</t>
  </si>
  <si>
    <t>skalagac@arenaturist.hr</t>
  </si>
  <si>
    <t>Company: ARENATURIST d.d.</t>
  </si>
  <si>
    <t>as of 31.12.2016.</t>
  </si>
  <si>
    <t>period 01.01.2016. to 31.12.2016.</t>
  </si>
  <si>
    <t>REUEL ISRAEL GAVRIEL SLONIM, MILENA PERKOVIĆ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</si>
</sst>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8" xfId="0" applyFill="1" applyBorder="1" applyAlignment="1">
      <alignment/>
    </xf>
    <xf numFmtId="3" fontId="50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2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3" fillId="33" borderId="28" xfId="54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0" fillId="33" borderId="33" xfId="54" applyFont="1" applyFill="1" applyBorder="1" applyAlignment="1">
      <alignment/>
      <protection/>
    </xf>
    <xf numFmtId="0" fontId="13" fillId="33" borderId="0" xfId="60" applyFont="1" applyFill="1" applyBorder="1" applyAlignment="1" applyProtection="1">
      <alignment horizontal="left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S45" sqref="S45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8" t="s">
        <v>21</v>
      </c>
      <c r="B1" s="269"/>
      <c r="C1" s="269"/>
      <c r="D1" s="89"/>
      <c r="E1" s="89"/>
      <c r="F1" s="89"/>
      <c r="G1" s="89"/>
      <c r="H1" s="89"/>
      <c r="I1" s="90"/>
      <c r="J1" s="9"/>
      <c r="K1" s="9"/>
      <c r="L1" s="9"/>
    </row>
    <row r="2" spans="1:12" ht="12.75">
      <c r="A2" s="210" t="s">
        <v>22</v>
      </c>
      <c r="B2" s="211"/>
      <c r="C2" s="211"/>
      <c r="D2" s="212"/>
      <c r="E2" s="91">
        <v>42370</v>
      </c>
      <c r="F2" s="92"/>
      <c r="G2" s="93" t="s">
        <v>33</v>
      </c>
      <c r="H2" s="91">
        <v>42735</v>
      </c>
      <c r="I2" s="94"/>
      <c r="J2" s="9"/>
      <c r="K2" s="9"/>
      <c r="L2" s="9"/>
    </row>
    <row r="3" spans="1:12" ht="12.75">
      <c r="A3" s="146"/>
      <c r="B3" s="95"/>
      <c r="C3" s="95"/>
      <c r="D3" s="95"/>
      <c r="E3" s="96"/>
      <c r="F3" s="96"/>
      <c r="G3" s="95"/>
      <c r="H3" s="95"/>
      <c r="I3" s="97"/>
      <c r="J3" s="9"/>
      <c r="K3" s="9"/>
      <c r="L3" s="9"/>
    </row>
    <row r="4" spans="1:12" ht="15.75">
      <c r="A4" s="213" t="s">
        <v>274</v>
      </c>
      <c r="B4" s="214"/>
      <c r="C4" s="214"/>
      <c r="D4" s="214"/>
      <c r="E4" s="214"/>
      <c r="F4" s="214"/>
      <c r="G4" s="214"/>
      <c r="H4" s="214"/>
      <c r="I4" s="215"/>
      <c r="J4" s="9"/>
      <c r="K4" s="9"/>
      <c r="L4" s="9"/>
    </row>
    <row r="5" spans="1:12" ht="12.75">
      <c r="A5" s="147"/>
      <c r="B5" s="98"/>
      <c r="C5" s="98"/>
      <c r="D5" s="98"/>
      <c r="E5" s="99"/>
      <c r="F5" s="100"/>
      <c r="G5" s="101"/>
      <c r="H5" s="102"/>
      <c r="I5" s="103"/>
      <c r="J5" s="9"/>
      <c r="K5" s="9"/>
      <c r="L5" s="9"/>
    </row>
    <row r="6" spans="1:12" ht="12.75">
      <c r="A6" s="216" t="s">
        <v>6</v>
      </c>
      <c r="B6" s="217"/>
      <c r="C6" s="208" t="s">
        <v>277</v>
      </c>
      <c r="D6" s="209"/>
      <c r="E6" s="104"/>
      <c r="F6" s="104"/>
      <c r="G6" s="104"/>
      <c r="H6" s="104"/>
      <c r="I6" s="105"/>
      <c r="J6" s="9"/>
      <c r="K6" s="9"/>
      <c r="L6" s="9"/>
    </row>
    <row r="7" spans="1:12" ht="12.75">
      <c r="A7" s="148"/>
      <c r="B7" s="122"/>
      <c r="C7" s="106"/>
      <c r="D7" s="106"/>
      <c r="E7" s="104"/>
      <c r="F7" s="104"/>
      <c r="G7" s="104"/>
      <c r="H7" s="104"/>
      <c r="I7" s="105"/>
      <c r="J7" s="9"/>
      <c r="K7" s="9"/>
      <c r="L7" s="9"/>
    </row>
    <row r="8" spans="1:12" ht="21" customHeight="1">
      <c r="A8" s="218" t="s">
        <v>7</v>
      </c>
      <c r="B8" s="219"/>
      <c r="C8" s="208" t="s">
        <v>278</v>
      </c>
      <c r="D8" s="209"/>
      <c r="E8" s="104"/>
      <c r="F8" s="104"/>
      <c r="G8" s="104"/>
      <c r="H8" s="104"/>
      <c r="I8" s="103"/>
      <c r="J8" s="9"/>
      <c r="K8" s="9"/>
      <c r="L8" s="9"/>
    </row>
    <row r="9" spans="1:12" ht="12.75">
      <c r="A9" s="149"/>
      <c r="B9" s="150"/>
      <c r="C9" s="107"/>
      <c r="D9" s="106"/>
      <c r="E9" s="98"/>
      <c r="F9" s="98"/>
      <c r="G9" s="98"/>
      <c r="H9" s="98"/>
      <c r="I9" s="103"/>
      <c r="J9" s="9"/>
      <c r="K9" s="9"/>
      <c r="L9" s="9"/>
    </row>
    <row r="10" spans="1:12" ht="12.75" customHeight="1">
      <c r="A10" s="205" t="s">
        <v>8</v>
      </c>
      <c r="B10" s="206"/>
      <c r="C10" s="208" t="s">
        <v>279</v>
      </c>
      <c r="D10" s="209"/>
      <c r="E10" s="98"/>
      <c r="F10" s="98"/>
      <c r="G10" s="98"/>
      <c r="H10" s="98"/>
      <c r="I10" s="103"/>
      <c r="J10" s="9"/>
      <c r="K10" s="9"/>
      <c r="L10" s="9"/>
    </row>
    <row r="11" spans="1:12" ht="12.75">
      <c r="A11" s="207"/>
      <c r="B11" s="206"/>
      <c r="C11" s="98"/>
      <c r="D11" s="98"/>
      <c r="E11" s="98"/>
      <c r="F11" s="98"/>
      <c r="G11" s="98"/>
      <c r="H11" s="98"/>
      <c r="I11" s="103"/>
      <c r="J11" s="9"/>
      <c r="K11" s="9"/>
      <c r="L11" s="9"/>
    </row>
    <row r="12" spans="1:12" ht="12.75">
      <c r="A12" s="216" t="s">
        <v>9</v>
      </c>
      <c r="B12" s="217"/>
      <c r="C12" s="220" t="s">
        <v>280</v>
      </c>
      <c r="D12" s="224"/>
      <c r="E12" s="224"/>
      <c r="F12" s="224"/>
      <c r="G12" s="224"/>
      <c r="H12" s="224"/>
      <c r="I12" s="225"/>
      <c r="J12" s="9"/>
      <c r="K12" s="9"/>
      <c r="L12" s="9"/>
    </row>
    <row r="13" spans="1:12" ht="12.75">
      <c r="A13" s="148"/>
      <c r="B13" s="122"/>
      <c r="C13" s="108"/>
      <c r="D13" s="106"/>
      <c r="E13" s="106"/>
      <c r="F13" s="106"/>
      <c r="G13" s="106"/>
      <c r="H13" s="106"/>
      <c r="I13" s="151"/>
      <c r="J13" s="9"/>
      <c r="K13" s="9"/>
      <c r="L13" s="9"/>
    </row>
    <row r="14" spans="1:12" ht="12.75">
      <c r="A14" s="216" t="s">
        <v>10</v>
      </c>
      <c r="B14" s="226"/>
      <c r="C14" s="227">
        <v>52100</v>
      </c>
      <c r="D14" s="228"/>
      <c r="E14" s="106"/>
      <c r="F14" s="220" t="s">
        <v>281</v>
      </c>
      <c r="G14" s="224"/>
      <c r="H14" s="224"/>
      <c r="I14" s="225"/>
      <c r="J14" s="9"/>
      <c r="K14" s="9"/>
      <c r="L14" s="9"/>
    </row>
    <row r="15" spans="1:12" ht="12.75">
      <c r="A15" s="148"/>
      <c r="B15" s="122"/>
      <c r="C15" s="106"/>
      <c r="D15" s="106"/>
      <c r="E15" s="106"/>
      <c r="F15" s="106"/>
      <c r="G15" s="106"/>
      <c r="H15" s="106"/>
      <c r="I15" s="151"/>
      <c r="J15" s="9"/>
      <c r="K15" s="9"/>
      <c r="L15" s="9"/>
    </row>
    <row r="16" spans="1:12" ht="12.75">
      <c r="A16" s="216" t="s">
        <v>11</v>
      </c>
      <c r="B16" s="217"/>
      <c r="C16" s="220" t="s">
        <v>282</v>
      </c>
      <c r="D16" s="224"/>
      <c r="E16" s="224"/>
      <c r="F16" s="224"/>
      <c r="G16" s="224"/>
      <c r="H16" s="224"/>
      <c r="I16" s="225"/>
      <c r="J16" s="9"/>
      <c r="K16" s="9"/>
      <c r="L16" s="9"/>
    </row>
    <row r="17" spans="1:12" ht="12.75">
      <c r="A17" s="148"/>
      <c r="B17" s="122"/>
      <c r="C17" s="106"/>
      <c r="D17" s="106"/>
      <c r="E17" s="106"/>
      <c r="F17" s="106"/>
      <c r="G17" s="106"/>
      <c r="H17" s="106"/>
      <c r="I17" s="151"/>
      <c r="J17" s="9"/>
      <c r="K17" s="9"/>
      <c r="L17" s="9"/>
    </row>
    <row r="18" spans="1:12" ht="12.75">
      <c r="A18" s="216" t="s">
        <v>12</v>
      </c>
      <c r="B18" s="217"/>
      <c r="C18" s="229" t="s">
        <v>283</v>
      </c>
      <c r="D18" s="230"/>
      <c r="E18" s="230"/>
      <c r="F18" s="230"/>
      <c r="G18" s="230"/>
      <c r="H18" s="230"/>
      <c r="I18" s="231"/>
      <c r="J18" s="9"/>
      <c r="K18" s="9"/>
      <c r="L18" s="9"/>
    </row>
    <row r="19" spans="1:12" ht="12.75">
      <c r="A19" s="148"/>
      <c r="B19" s="122"/>
      <c r="C19" s="108"/>
      <c r="D19" s="106"/>
      <c r="E19" s="106"/>
      <c r="F19" s="106"/>
      <c r="G19" s="106"/>
      <c r="H19" s="106"/>
      <c r="I19" s="151"/>
      <c r="J19" s="9"/>
      <c r="K19" s="9"/>
      <c r="L19" s="9"/>
    </row>
    <row r="20" spans="1:12" ht="12.75">
      <c r="A20" s="216" t="s">
        <v>13</v>
      </c>
      <c r="B20" s="217"/>
      <c r="C20" s="229" t="s">
        <v>284</v>
      </c>
      <c r="D20" s="230"/>
      <c r="E20" s="230"/>
      <c r="F20" s="230"/>
      <c r="G20" s="230"/>
      <c r="H20" s="230"/>
      <c r="I20" s="231"/>
      <c r="J20" s="9"/>
      <c r="K20" s="9"/>
      <c r="L20" s="9"/>
    </row>
    <row r="21" spans="1:12" ht="12.75">
      <c r="A21" s="148"/>
      <c r="B21" s="122"/>
      <c r="C21" s="108"/>
      <c r="D21" s="106"/>
      <c r="E21" s="106"/>
      <c r="F21" s="106"/>
      <c r="G21" s="106"/>
      <c r="H21" s="106"/>
      <c r="I21" s="151"/>
      <c r="J21" s="9"/>
      <c r="K21" s="9"/>
      <c r="L21" s="9"/>
    </row>
    <row r="22" spans="1:12" ht="12.75">
      <c r="A22" s="216" t="s">
        <v>14</v>
      </c>
      <c r="B22" s="217"/>
      <c r="C22" s="109">
        <v>359</v>
      </c>
      <c r="D22" s="220" t="s">
        <v>281</v>
      </c>
      <c r="E22" s="221"/>
      <c r="F22" s="222"/>
      <c r="G22" s="216"/>
      <c r="H22" s="223"/>
      <c r="I22" s="152"/>
      <c r="J22" s="9"/>
      <c r="K22" s="9"/>
      <c r="L22" s="9"/>
    </row>
    <row r="23" spans="1:12" ht="12.75">
      <c r="A23" s="148"/>
      <c r="B23" s="122"/>
      <c r="C23" s="106"/>
      <c r="D23" s="106"/>
      <c r="E23" s="106"/>
      <c r="F23" s="106"/>
      <c r="G23" s="106"/>
      <c r="H23" s="106"/>
      <c r="I23" s="151"/>
      <c r="J23" s="9"/>
      <c r="K23" s="9"/>
      <c r="L23" s="9"/>
    </row>
    <row r="24" spans="1:12" ht="12.75">
      <c r="A24" s="216" t="s">
        <v>15</v>
      </c>
      <c r="B24" s="217"/>
      <c r="C24" s="109">
        <v>18</v>
      </c>
      <c r="D24" s="220" t="s">
        <v>285</v>
      </c>
      <c r="E24" s="221"/>
      <c r="F24" s="221"/>
      <c r="G24" s="222"/>
      <c r="H24" s="153" t="s">
        <v>26</v>
      </c>
      <c r="I24" s="195">
        <v>480</v>
      </c>
      <c r="J24" s="9"/>
      <c r="K24" s="9"/>
      <c r="L24" s="9"/>
    </row>
    <row r="25" spans="1:12" ht="12.75">
      <c r="A25" s="148"/>
      <c r="B25" s="122"/>
      <c r="C25" s="106"/>
      <c r="D25" s="106"/>
      <c r="E25" s="106"/>
      <c r="F25" s="106"/>
      <c r="G25" s="117"/>
      <c r="H25" s="122" t="s">
        <v>27</v>
      </c>
      <c r="I25" s="154"/>
      <c r="J25" s="9"/>
      <c r="K25" s="9"/>
      <c r="L25" s="9"/>
    </row>
    <row r="26" spans="1:12" ht="12.75">
      <c r="A26" s="216" t="s">
        <v>16</v>
      </c>
      <c r="B26" s="217"/>
      <c r="C26" s="110" t="s">
        <v>23</v>
      </c>
      <c r="D26" s="111"/>
      <c r="E26" s="155"/>
      <c r="F26" s="106"/>
      <c r="G26" s="237" t="s">
        <v>28</v>
      </c>
      <c r="H26" s="217"/>
      <c r="I26" s="112" t="s">
        <v>286</v>
      </c>
      <c r="J26" s="9"/>
      <c r="K26" s="9"/>
      <c r="L26" s="9"/>
    </row>
    <row r="27" spans="1:12" ht="12.75">
      <c r="A27" s="148"/>
      <c r="B27" s="122"/>
      <c r="C27" s="98"/>
      <c r="D27" s="113"/>
      <c r="E27" s="113"/>
      <c r="F27" s="113"/>
      <c r="G27" s="113"/>
      <c r="H27" s="98"/>
      <c r="I27" s="114"/>
      <c r="J27" s="9"/>
      <c r="K27" s="9"/>
      <c r="L27" s="9"/>
    </row>
    <row r="28" spans="1:12" ht="12.75">
      <c r="A28" s="238" t="s">
        <v>24</v>
      </c>
      <c r="B28" s="239"/>
      <c r="C28" s="240"/>
      <c r="D28" s="240"/>
      <c r="E28" s="239" t="s">
        <v>25</v>
      </c>
      <c r="F28" s="241"/>
      <c r="G28" s="241"/>
      <c r="H28" s="242" t="s">
        <v>1</v>
      </c>
      <c r="I28" s="243"/>
      <c r="J28" s="9"/>
      <c r="K28" s="9"/>
      <c r="L28" s="9"/>
    </row>
    <row r="29" spans="1:12" ht="12.75">
      <c r="A29" s="156"/>
      <c r="B29" s="115"/>
      <c r="C29" s="115"/>
      <c r="D29" s="98"/>
      <c r="E29" s="98"/>
      <c r="F29" s="98"/>
      <c r="G29" s="98"/>
      <c r="H29" s="116"/>
      <c r="I29" s="114"/>
      <c r="J29" s="9"/>
      <c r="K29" s="9"/>
      <c r="L29" s="9"/>
    </row>
    <row r="30" spans="1:12" ht="12.75">
      <c r="A30" s="232"/>
      <c r="B30" s="233"/>
      <c r="C30" s="233"/>
      <c r="D30" s="234"/>
      <c r="E30" s="232"/>
      <c r="F30" s="233"/>
      <c r="G30" s="234"/>
      <c r="H30" s="235"/>
      <c r="I30" s="236"/>
      <c r="J30" s="9"/>
      <c r="K30" s="9"/>
      <c r="L30" s="9"/>
    </row>
    <row r="31" spans="1:12" ht="12.75">
      <c r="A31" s="157"/>
      <c r="B31" s="117"/>
      <c r="C31" s="118"/>
      <c r="D31" s="244"/>
      <c r="E31" s="244"/>
      <c r="F31" s="244"/>
      <c r="G31" s="245"/>
      <c r="H31" s="98"/>
      <c r="I31" s="119"/>
      <c r="J31" s="9"/>
      <c r="K31" s="9"/>
      <c r="L31" s="9"/>
    </row>
    <row r="32" spans="1:12" ht="12.75">
      <c r="A32" s="232"/>
      <c r="B32" s="233"/>
      <c r="C32" s="233"/>
      <c r="D32" s="234"/>
      <c r="E32" s="232"/>
      <c r="F32" s="233"/>
      <c r="G32" s="234"/>
      <c r="H32" s="235"/>
      <c r="I32" s="236"/>
      <c r="J32" s="9"/>
      <c r="K32" s="9"/>
      <c r="L32" s="9"/>
    </row>
    <row r="33" spans="1:12" ht="12.75">
      <c r="A33" s="157"/>
      <c r="B33" s="117"/>
      <c r="C33" s="118"/>
      <c r="D33" s="120"/>
      <c r="E33" s="120"/>
      <c r="F33" s="120"/>
      <c r="G33" s="104"/>
      <c r="H33" s="98"/>
      <c r="I33" s="121"/>
      <c r="J33" s="9"/>
      <c r="K33" s="9"/>
      <c r="L33" s="9"/>
    </row>
    <row r="34" spans="1:12" ht="12.75">
      <c r="A34" s="232"/>
      <c r="B34" s="233"/>
      <c r="C34" s="233"/>
      <c r="D34" s="234"/>
      <c r="E34" s="232"/>
      <c r="F34" s="233"/>
      <c r="G34" s="234"/>
      <c r="H34" s="235"/>
      <c r="I34" s="236"/>
      <c r="J34" s="9"/>
      <c r="K34" s="9"/>
      <c r="L34" s="9"/>
    </row>
    <row r="35" spans="1:12" ht="12.75">
      <c r="A35" s="148"/>
      <c r="B35" s="122"/>
      <c r="C35" s="118"/>
      <c r="D35" s="120"/>
      <c r="E35" s="120"/>
      <c r="F35" s="120"/>
      <c r="G35" s="104"/>
      <c r="H35" s="98"/>
      <c r="I35" s="121"/>
      <c r="J35" s="9"/>
      <c r="K35" s="9"/>
      <c r="L35" s="9"/>
    </row>
    <row r="36" spans="1:12" ht="12.75">
      <c r="A36" s="232"/>
      <c r="B36" s="233"/>
      <c r="C36" s="233"/>
      <c r="D36" s="234"/>
      <c r="E36" s="232"/>
      <c r="F36" s="233"/>
      <c r="G36" s="234"/>
      <c r="H36" s="235"/>
      <c r="I36" s="236"/>
      <c r="J36" s="9"/>
      <c r="K36" s="9"/>
      <c r="L36" s="9"/>
    </row>
    <row r="37" spans="1:12" ht="12.75">
      <c r="A37" s="158"/>
      <c r="B37" s="123"/>
      <c r="C37" s="246"/>
      <c r="D37" s="247"/>
      <c r="E37" s="98"/>
      <c r="F37" s="246"/>
      <c r="G37" s="247"/>
      <c r="H37" s="98"/>
      <c r="I37" s="103"/>
      <c r="J37" s="9"/>
      <c r="K37" s="9"/>
      <c r="L37" s="9"/>
    </row>
    <row r="38" spans="1:12" ht="12.75">
      <c r="A38" s="232"/>
      <c r="B38" s="233"/>
      <c r="C38" s="233"/>
      <c r="D38" s="234"/>
      <c r="E38" s="232"/>
      <c r="F38" s="233"/>
      <c r="G38" s="234"/>
      <c r="H38" s="235"/>
      <c r="I38" s="236"/>
      <c r="J38" s="9"/>
      <c r="K38" s="9"/>
      <c r="L38" s="9"/>
    </row>
    <row r="39" spans="1:12" ht="12.75">
      <c r="A39" s="158"/>
      <c r="B39" s="123"/>
      <c r="C39" s="124"/>
      <c r="D39" s="125"/>
      <c r="E39" s="98"/>
      <c r="F39" s="124"/>
      <c r="G39" s="125"/>
      <c r="H39" s="98"/>
      <c r="I39" s="103"/>
      <c r="J39" s="9"/>
      <c r="K39" s="9"/>
      <c r="L39" s="9"/>
    </row>
    <row r="40" spans="1:12" ht="12.75">
      <c r="A40" s="232"/>
      <c r="B40" s="233"/>
      <c r="C40" s="233"/>
      <c r="D40" s="234"/>
      <c r="E40" s="232"/>
      <c r="F40" s="233"/>
      <c r="G40" s="234"/>
      <c r="H40" s="235"/>
      <c r="I40" s="236"/>
      <c r="J40" s="9"/>
      <c r="K40" s="9"/>
      <c r="L40" s="9"/>
    </row>
    <row r="41" spans="1:12" ht="12.75">
      <c r="A41" s="159"/>
      <c r="B41" s="115"/>
      <c r="C41" s="115"/>
      <c r="D41" s="115"/>
      <c r="E41" s="126"/>
      <c r="F41" s="115"/>
      <c r="G41" s="115"/>
      <c r="H41" s="127"/>
      <c r="I41" s="128"/>
      <c r="J41" s="9"/>
      <c r="K41" s="9"/>
      <c r="L41" s="9"/>
    </row>
    <row r="42" spans="1:12" ht="12.75">
      <c r="A42" s="158"/>
      <c r="B42" s="123"/>
      <c r="C42" s="124"/>
      <c r="D42" s="125"/>
      <c r="E42" s="98"/>
      <c r="F42" s="124"/>
      <c r="G42" s="125"/>
      <c r="H42" s="98"/>
      <c r="I42" s="103"/>
      <c r="J42" s="9"/>
      <c r="K42" s="9"/>
      <c r="L42" s="9"/>
    </row>
    <row r="43" spans="1:12" ht="12.75">
      <c r="A43" s="160"/>
      <c r="B43" s="129"/>
      <c r="C43" s="129"/>
      <c r="D43" s="130"/>
      <c r="E43" s="130"/>
      <c r="F43" s="129"/>
      <c r="G43" s="130"/>
      <c r="H43" s="130"/>
      <c r="I43" s="131"/>
      <c r="J43" s="9"/>
      <c r="K43" s="9"/>
      <c r="L43" s="9"/>
    </row>
    <row r="44" spans="1:12" ht="12.75" customHeight="1">
      <c r="A44" s="205" t="s">
        <v>17</v>
      </c>
      <c r="B44" s="249"/>
      <c r="C44" s="235"/>
      <c r="D44" s="236"/>
      <c r="E44" s="98"/>
      <c r="F44" s="232"/>
      <c r="G44" s="273"/>
      <c r="H44" s="273"/>
      <c r="I44" s="274"/>
      <c r="J44" s="9"/>
      <c r="K44" s="9"/>
      <c r="L44" s="9"/>
    </row>
    <row r="45" spans="1:12" ht="12.75">
      <c r="A45" s="158"/>
      <c r="B45" s="123"/>
      <c r="C45" s="246"/>
      <c r="D45" s="247"/>
      <c r="E45" s="98"/>
      <c r="F45" s="246"/>
      <c r="G45" s="248"/>
      <c r="H45" s="132"/>
      <c r="I45" s="133"/>
      <c r="J45" s="9"/>
      <c r="K45" s="9"/>
      <c r="L45" s="9"/>
    </row>
    <row r="46" spans="1:12" ht="12.75" customHeight="1">
      <c r="A46" s="205" t="s">
        <v>18</v>
      </c>
      <c r="B46" s="249"/>
      <c r="C46" s="232" t="s">
        <v>287</v>
      </c>
      <c r="D46" s="271"/>
      <c r="E46" s="271"/>
      <c r="F46" s="271"/>
      <c r="G46" s="271"/>
      <c r="H46" s="271"/>
      <c r="I46" s="272"/>
      <c r="J46" s="9"/>
      <c r="K46" s="9"/>
      <c r="L46" s="9"/>
    </row>
    <row r="47" spans="1:12" ht="12.75">
      <c r="A47" s="148"/>
      <c r="B47" s="122"/>
      <c r="C47" s="118" t="s">
        <v>29</v>
      </c>
      <c r="D47" s="98"/>
      <c r="E47" s="98"/>
      <c r="F47" s="98"/>
      <c r="G47" s="98"/>
      <c r="H47" s="98"/>
      <c r="I47" s="103"/>
      <c r="J47" s="9"/>
      <c r="K47" s="9"/>
      <c r="L47" s="9"/>
    </row>
    <row r="48" spans="1:12" ht="12.75">
      <c r="A48" s="205" t="s">
        <v>19</v>
      </c>
      <c r="B48" s="249"/>
      <c r="C48" s="258" t="s">
        <v>288</v>
      </c>
      <c r="D48" s="256"/>
      <c r="E48" s="257"/>
      <c r="F48" s="98"/>
      <c r="G48" s="134" t="s">
        <v>2</v>
      </c>
      <c r="H48" s="258" t="s">
        <v>289</v>
      </c>
      <c r="I48" s="257"/>
      <c r="J48" s="9"/>
      <c r="K48" s="9"/>
      <c r="L48" s="9"/>
    </row>
    <row r="49" spans="1:12" ht="12.75">
      <c r="A49" s="148"/>
      <c r="B49" s="122"/>
      <c r="C49" s="118"/>
      <c r="D49" s="98"/>
      <c r="E49" s="98"/>
      <c r="F49" s="98"/>
      <c r="G49" s="98"/>
      <c r="H49" s="98"/>
      <c r="I49" s="103"/>
      <c r="J49" s="9"/>
      <c r="K49" s="9"/>
      <c r="L49" s="9"/>
    </row>
    <row r="50" spans="1:12" ht="12.75" customHeight="1">
      <c r="A50" s="205" t="s">
        <v>12</v>
      </c>
      <c r="B50" s="249"/>
      <c r="C50" s="255" t="s">
        <v>290</v>
      </c>
      <c r="D50" s="256"/>
      <c r="E50" s="256"/>
      <c r="F50" s="256"/>
      <c r="G50" s="256"/>
      <c r="H50" s="256"/>
      <c r="I50" s="257"/>
      <c r="J50" s="9"/>
      <c r="K50" s="9"/>
      <c r="L50" s="9"/>
    </row>
    <row r="51" spans="1:12" ht="12.75">
      <c r="A51" s="148"/>
      <c r="B51" s="122"/>
      <c r="C51" s="98"/>
      <c r="D51" s="98"/>
      <c r="E51" s="98"/>
      <c r="F51" s="98"/>
      <c r="G51" s="98"/>
      <c r="H51" s="98"/>
      <c r="I51" s="103"/>
      <c r="J51" s="9"/>
      <c r="K51" s="9"/>
      <c r="L51" s="9"/>
    </row>
    <row r="52" spans="1:12" ht="12.75">
      <c r="A52" s="216" t="s">
        <v>20</v>
      </c>
      <c r="B52" s="217"/>
      <c r="C52" s="258" t="s">
        <v>294</v>
      </c>
      <c r="D52" s="256"/>
      <c r="E52" s="256"/>
      <c r="F52" s="256"/>
      <c r="G52" s="256"/>
      <c r="H52" s="256"/>
      <c r="I52" s="259"/>
      <c r="J52" s="9"/>
      <c r="K52" s="9"/>
      <c r="L52" s="9"/>
    </row>
    <row r="53" spans="1:12" ht="12.75">
      <c r="A53" s="161"/>
      <c r="B53" s="130"/>
      <c r="C53" s="270" t="s">
        <v>30</v>
      </c>
      <c r="D53" s="270"/>
      <c r="E53" s="270"/>
      <c r="F53" s="270"/>
      <c r="G53" s="270"/>
      <c r="H53" s="270"/>
      <c r="I53" s="135"/>
      <c r="J53" s="9"/>
      <c r="K53" s="9"/>
      <c r="L53" s="9"/>
    </row>
    <row r="54" spans="1:12" ht="12.75">
      <c r="A54" s="161"/>
      <c r="B54" s="130"/>
      <c r="C54" s="136"/>
      <c r="D54" s="136"/>
      <c r="E54" s="136"/>
      <c r="F54" s="136"/>
      <c r="G54" s="136"/>
      <c r="H54" s="136"/>
      <c r="I54" s="135"/>
      <c r="J54" s="9"/>
      <c r="K54" s="9"/>
      <c r="L54" s="9"/>
    </row>
    <row r="55" spans="1:12" ht="12.75">
      <c r="A55" s="161"/>
      <c r="B55" s="260"/>
      <c r="C55" s="261"/>
      <c r="D55" s="261"/>
      <c r="E55" s="261"/>
      <c r="F55" s="137"/>
      <c r="G55" s="137"/>
      <c r="H55" s="137"/>
      <c r="I55" s="162"/>
      <c r="J55" s="9"/>
      <c r="K55" s="9"/>
      <c r="L55" s="9"/>
    </row>
    <row r="56" spans="1:12" ht="12.75">
      <c r="A56" s="161"/>
      <c r="B56" s="262"/>
      <c r="C56" s="263"/>
      <c r="D56" s="263"/>
      <c r="E56" s="263"/>
      <c r="F56" s="263"/>
      <c r="G56" s="263"/>
      <c r="H56" s="263"/>
      <c r="I56" s="264"/>
      <c r="J56" s="9"/>
      <c r="K56" s="9"/>
      <c r="L56" s="9"/>
    </row>
    <row r="57" spans="1:12" ht="12.75">
      <c r="A57" s="161"/>
      <c r="B57" s="202"/>
      <c r="C57" s="203"/>
      <c r="D57" s="203"/>
      <c r="E57" s="203"/>
      <c r="F57" s="203"/>
      <c r="G57" s="203"/>
      <c r="H57" s="203"/>
      <c r="I57" s="204"/>
      <c r="J57" s="9"/>
      <c r="K57" s="9"/>
      <c r="L57" s="9"/>
    </row>
    <row r="58" spans="1:12" ht="12.75">
      <c r="A58" s="161"/>
      <c r="B58" s="202"/>
      <c r="C58" s="203"/>
      <c r="D58" s="203"/>
      <c r="E58" s="203"/>
      <c r="F58" s="203"/>
      <c r="G58" s="203"/>
      <c r="H58" s="203"/>
      <c r="I58" s="204"/>
      <c r="J58" s="9"/>
      <c r="K58" s="9"/>
      <c r="L58" s="9"/>
    </row>
    <row r="59" spans="1:12" ht="12.75">
      <c r="A59" s="161"/>
      <c r="B59" s="265"/>
      <c r="C59" s="266"/>
      <c r="D59" s="266"/>
      <c r="E59" s="266"/>
      <c r="F59" s="266"/>
      <c r="G59" s="266"/>
      <c r="H59" s="266"/>
      <c r="I59" s="267"/>
      <c r="J59" s="9"/>
      <c r="K59" s="9"/>
      <c r="L59" s="9"/>
    </row>
    <row r="60" spans="1:12" ht="12.75">
      <c r="A60" s="163" t="s">
        <v>3</v>
      </c>
      <c r="B60" s="98"/>
      <c r="C60" s="138"/>
      <c r="D60" s="138"/>
      <c r="E60" s="138"/>
      <c r="F60" s="138"/>
      <c r="G60" s="138"/>
      <c r="H60" s="138"/>
      <c r="I60" s="139"/>
      <c r="J60" s="9"/>
      <c r="K60" s="9"/>
      <c r="L60" s="9"/>
    </row>
    <row r="61" spans="1:12" ht="13.5" thickBot="1">
      <c r="A61" s="147"/>
      <c r="B61" s="98"/>
      <c r="C61" s="98"/>
      <c r="D61" s="98"/>
      <c r="E61" s="98"/>
      <c r="F61" s="98"/>
      <c r="G61" s="140"/>
      <c r="H61" s="141"/>
      <c r="I61" s="142"/>
      <c r="J61" s="9"/>
      <c r="K61" s="9"/>
      <c r="L61" s="9"/>
    </row>
    <row r="62" spans="1:12" ht="12.75">
      <c r="A62" s="164"/>
      <c r="B62" s="143"/>
      <c r="C62" s="98"/>
      <c r="D62" s="98"/>
      <c r="E62" s="107" t="s">
        <v>31</v>
      </c>
      <c r="F62" s="115"/>
      <c r="G62" s="250" t="s">
        <v>32</v>
      </c>
      <c r="H62" s="251"/>
      <c r="I62" s="252"/>
      <c r="J62" s="9"/>
      <c r="K62" s="9"/>
      <c r="L62" s="9"/>
    </row>
    <row r="63" spans="1:12" ht="12.75">
      <c r="A63" s="165"/>
      <c r="B63" s="166"/>
      <c r="C63" s="144"/>
      <c r="D63" s="144"/>
      <c r="E63" s="144"/>
      <c r="F63" s="144"/>
      <c r="G63" s="253"/>
      <c r="H63" s="254"/>
      <c r="I63" s="145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09">
      <selection activeCell="F43" sqref="F43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6" t="s">
        <v>272</v>
      </c>
      <c r="B1" s="177"/>
      <c r="C1" s="177"/>
      <c r="D1" s="178"/>
    </row>
    <row r="2" spans="1:4" ht="12.75" customHeight="1">
      <c r="A2" s="187" t="s">
        <v>292</v>
      </c>
      <c r="B2" s="188"/>
      <c r="C2" s="188"/>
      <c r="D2" s="189"/>
    </row>
    <row r="3" spans="1:4" ht="12.75" customHeight="1">
      <c r="A3" s="52" t="s">
        <v>291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90" t="s">
        <v>38</v>
      </c>
      <c r="B6" s="191"/>
      <c r="C6" s="191"/>
      <c r="D6" s="192"/>
    </row>
    <row r="7" spans="1:4" ht="12.75" customHeight="1">
      <c r="A7" s="46" t="s">
        <v>39</v>
      </c>
      <c r="B7" s="3">
        <v>1</v>
      </c>
      <c r="C7" s="68"/>
      <c r="D7" s="68"/>
    </row>
    <row r="8" spans="1:7" ht="12.75" customHeight="1">
      <c r="A8" s="35" t="s">
        <v>40</v>
      </c>
      <c r="B8" s="1">
        <v>2</v>
      </c>
      <c r="C8" s="65">
        <f>C9+C16+C26+C35+C39</f>
        <v>1163248086</v>
      </c>
      <c r="D8" s="65">
        <f>D9+D16+D26+D35+D39</f>
        <v>1661223308</v>
      </c>
      <c r="G8" s="34"/>
    </row>
    <row r="9" spans="1:7" ht="12.75" customHeight="1">
      <c r="A9" s="48" t="s">
        <v>41</v>
      </c>
      <c r="B9" s="1">
        <v>3</v>
      </c>
      <c r="C9" s="65">
        <v>1682223</v>
      </c>
      <c r="D9" s="65">
        <f>SUM(D10:D15)</f>
        <v>1386961</v>
      </c>
      <c r="G9" s="34"/>
    </row>
    <row r="10" spans="1:7" ht="12.75">
      <c r="A10" s="48" t="s">
        <v>42</v>
      </c>
      <c r="B10" s="1">
        <v>4</v>
      </c>
      <c r="C10" s="6"/>
      <c r="D10" s="6"/>
      <c r="G10" s="34"/>
    </row>
    <row r="11" spans="1:7" ht="24">
      <c r="A11" s="48" t="s">
        <v>43</v>
      </c>
      <c r="B11" s="1">
        <v>5</v>
      </c>
      <c r="C11" s="6">
        <v>590232</v>
      </c>
      <c r="D11" s="6">
        <v>829192</v>
      </c>
      <c r="G11" s="34"/>
    </row>
    <row r="12" spans="1:7" ht="12.75">
      <c r="A12" s="48" t="s">
        <v>0</v>
      </c>
      <c r="B12" s="1">
        <v>6</v>
      </c>
      <c r="C12" s="6"/>
      <c r="D12" s="6"/>
      <c r="G12" s="34"/>
    </row>
    <row r="13" spans="1:7" ht="12.75">
      <c r="A13" s="48" t="s">
        <v>44</v>
      </c>
      <c r="B13" s="1">
        <v>7</v>
      </c>
      <c r="C13" s="6"/>
      <c r="D13" s="6"/>
      <c r="G13" s="34"/>
    </row>
    <row r="14" spans="1:7" ht="12.75">
      <c r="A14" s="48" t="s">
        <v>45</v>
      </c>
      <c r="B14" s="1">
        <v>8</v>
      </c>
      <c r="C14" s="6">
        <v>1091991</v>
      </c>
      <c r="D14" s="6">
        <v>557769</v>
      </c>
      <c r="G14" s="34"/>
    </row>
    <row r="15" spans="1:7" ht="12.75">
      <c r="A15" s="48" t="s">
        <v>46</v>
      </c>
      <c r="B15" s="1">
        <v>9</v>
      </c>
      <c r="C15" s="6"/>
      <c r="D15" s="6"/>
      <c r="G15" s="34"/>
    </row>
    <row r="16" spans="1:7" ht="12.75">
      <c r="A16" s="48" t="s">
        <v>47</v>
      </c>
      <c r="B16" s="1">
        <v>10</v>
      </c>
      <c r="C16" s="62">
        <v>1154151589</v>
      </c>
      <c r="D16" s="62">
        <f>SUM(D17:D25)</f>
        <v>1127986729</v>
      </c>
      <c r="G16" s="34"/>
    </row>
    <row r="17" spans="1:7" ht="12.75">
      <c r="A17" s="48" t="s">
        <v>48</v>
      </c>
      <c r="B17" s="1">
        <v>11</v>
      </c>
      <c r="C17" s="6">
        <v>194094591</v>
      </c>
      <c r="D17" s="6">
        <v>203950034</v>
      </c>
      <c r="G17" s="34"/>
    </row>
    <row r="18" spans="1:7" ht="12.75">
      <c r="A18" s="48" t="s">
        <v>49</v>
      </c>
      <c r="B18" s="1">
        <v>12</v>
      </c>
      <c r="C18" s="6">
        <v>870365733</v>
      </c>
      <c r="D18" s="6">
        <v>813378634</v>
      </c>
      <c r="G18" s="34"/>
    </row>
    <row r="19" spans="1:7" ht="12.75">
      <c r="A19" s="48" t="s">
        <v>50</v>
      </c>
      <c r="B19" s="1">
        <v>13</v>
      </c>
      <c r="C19" s="6">
        <v>68460080</v>
      </c>
      <c r="D19" s="6">
        <v>65747527</v>
      </c>
      <c r="G19" s="34"/>
    </row>
    <row r="20" spans="1:7" ht="12.75">
      <c r="A20" s="48" t="s">
        <v>51</v>
      </c>
      <c r="B20" s="1">
        <v>14</v>
      </c>
      <c r="C20" s="6">
        <v>1366010</v>
      </c>
      <c r="D20" s="6">
        <v>2904616</v>
      </c>
      <c r="G20" s="34"/>
    </row>
    <row r="21" spans="1:7" ht="12.75">
      <c r="A21" s="48" t="s">
        <v>52</v>
      </c>
      <c r="B21" s="1">
        <v>15</v>
      </c>
      <c r="C21" s="69"/>
      <c r="D21" s="69"/>
      <c r="G21" s="34"/>
    </row>
    <row r="22" spans="1:7" ht="12.75">
      <c r="A22" s="48" t="s">
        <v>53</v>
      </c>
      <c r="B22" s="1">
        <v>16</v>
      </c>
      <c r="C22" s="69">
        <v>79785</v>
      </c>
      <c r="D22" s="69">
        <v>2701391</v>
      </c>
      <c r="G22" s="34"/>
    </row>
    <row r="23" spans="1:7" ht="12.75">
      <c r="A23" s="48" t="s">
        <v>54</v>
      </c>
      <c r="B23" s="1">
        <v>17</v>
      </c>
      <c r="C23" s="69">
        <v>7500680</v>
      </c>
      <c r="D23" s="69">
        <v>30035148</v>
      </c>
      <c r="G23" s="34"/>
    </row>
    <row r="24" spans="1:7" ht="12.75">
      <c r="A24" s="48" t="s">
        <v>55</v>
      </c>
      <c r="B24" s="1">
        <v>18</v>
      </c>
      <c r="C24" s="69">
        <v>12284710</v>
      </c>
      <c r="D24" s="69">
        <v>9269379</v>
      </c>
      <c r="G24" s="34"/>
    </row>
    <row r="25" spans="1:7" ht="12.75">
      <c r="A25" s="48" t="s">
        <v>56</v>
      </c>
      <c r="B25" s="1">
        <v>19</v>
      </c>
      <c r="C25" s="6"/>
      <c r="D25" s="6"/>
      <c r="G25" s="34"/>
    </row>
    <row r="26" spans="1:7" ht="12.75">
      <c r="A26" s="48" t="s">
        <v>57</v>
      </c>
      <c r="B26" s="1">
        <v>20</v>
      </c>
      <c r="C26" s="69">
        <v>1635639</v>
      </c>
      <c r="D26" s="69">
        <f>SUM(D27:D34)</f>
        <v>502336521</v>
      </c>
      <c r="G26" s="34"/>
    </row>
    <row r="27" spans="1:7" ht="12.75">
      <c r="A27" s="48" t="s">
        <v>58</v>
      </c>
      <c r="B27" s="1">
        <v>21</v>
      </c>
      <c r="C27" s="6">
        <v>40000</v>
      </c>
      <c r="D27" s="6">
        <v>460045532</v>
      </c>
      <c r="G27" s="34"/>
    </row>
    <row r="28" spans="1:7" ht="12.75">
      <c r="A28" s="48" t="s">
        <v>59</v>
      </c>
      <c r="B28" s="1">
        <v>22</v>
      </c>
      <c r="C28" s="6"/>
      <c r="D28" s="6"/>
      <c r="G28" s="34"/>
    </row>
    <row r="29" spans="1:7" ht="12.75">
      <c r="A29" s="48" t="s">
        <v>60</v>
      </c>
      <c r="B29" s="1">
        <v>23</v>
      </c>
      <c r="C29" s="6"/>
      <c r="D29" s="6"/>
      <c r="G29" s="34"/>
    </row>
    <row r="30" spans="1:7" ht="12.75">
      <c r="A30" s="48" t="s">
        <v>61</v>
      </c>
      <c r="B30" s="1">
        <v>24</v>
      </c>
      <c r="C30" s="6"/>
      <c r="D30" s="6"/>
      <c r="G30" s="34"/>
    </row>
    <row r="31" spans="1:7" ht="12.75">
      <c r="A31" s="48" t="s">
        <v>62</v>
      </c>
      <c r="B31" s="1">
        <v>25</v>
      </c>
      <c r="C31" s="6">
        <v>171181</v>
      </c>
      <c r="D31" s="6">
        <v>208411</v>
      </c>
      <c r="G31" s="34"/>
    </row>
    <row r="32" spans="1:7" ht="12.75">
      <c r="A32" s="48" t="s">
        <v>63</v>
      </c>
      <c r="B32" s="1">
        <v>26</v>
      </c>
      <c r="C32" s="6">
        <v>1424458</v>
      </c>
      <c r="D32" s="6">
        <v>42082578</v>
      </c>
      <c r="G32" s="34"/>
    </row>
    <row r="33" spans="1:7" ht="12.75">
      <c r="A33" s="48" t="s">
        <v>64</v>
      </c>
      <c r="B33" s="1">
        <v>27</v>
      </c>
      <c r="C33" s="6"/>
      <c r="D33" s="6"/>
      <c r="G33" s="34"/>
    </row>
    <row r="34" spans="1:7" ht="12.75">
      <c r="A34" s="48" t="s">
        <v>65</v>
      </c>
      <c r="B34" s="1">
        <v>28</v>
      </c>
      <c r="C34" s="6"/>
      <c r="D34" s="6"/>
      <c r="G34" s="34"/>
    </row>
    <row r="35" spans="1:7" ht="12.75">
      <c r="A35" s="48" t="s">
        <v>66</v>
      </c>
      <c r="B35" s="1">
        <v>29</v>
      </c>
      <c r="C35" s="69">
        <v>0</v>
      </c>
      <c r="D35" s="69">
        <f>SUM(D36:D38)</f>
        <v>0</v>
      </c>
      <c r="G35" s="34"/>
    </row>
    <row r="36" spans="1:7" ht="12.75">
      <c r="A36" s="48" t="s">
        <v>67</v>
      </c>
      <c r="B36" s="1">
        <v>30</v>
      </c>
      <c r="C36" s="6"/>
      <c r="D36" s="6"/>
      <c r="G36" s="34"/>
    </row>
    <row r="37" spans="1:7" ht="12.75">
      <c r="A37" s="48" t="s">
        <v>68</v>
      </c>
      <c r="B37" s="1">
        <v>31</v>
      </c>
      <c r="C37" s="6"/>
      <c r="D37" s="6"/>
      <c r="G37" s="34"/>
    </row>
    <row r="38" spans="1:7" ht="12.75">
      <c r="A38" s="48" t="s">
        <v>69</v>
      </c>
      <c r="B38" s="1">
        <v>32</v>
      </c>
      <c r="C38" s="6"/>
      <c r="D38" s="6"/>
      <c r="G38" s="34"/>
    </row>
    <row r="39" spans="1:7" ht="12.75">
      <c r="A39" s="48" t="s">
        <v>70</v>
      </c>
      <c r="B39" s="1">
        <v>33</v>
      </c>
      <c r="C39" s="6">
        <v>5778635</v>
      </c>
      <c r="D39" s="6">
        <v>29513097</v>
      </c>
      <c r="G39" s="34"/>
    </row>
    <row r="40" spans="1:7" ht="12.75">
      <c r="A40" s="35" t="s">
        <v>71</v>
      </c>
      <c r="B40" s="1">
        <v>34</v>
      </c>
      <c r="C40" s="71">
        <v>122635467</v>
      </c>
      <c r="D40" s="71">
        <f>D41+D49+D56+D64</f>
        <v>111351355</v>
      </c>
      <c r="G40" s="34"/>
    </row>
    <row r="41" spans="1:7" ht="12.75">
      <c r="A41" s="48" t="s">
        <v>72</v>
      </c>
      <c r="B41" s="1">
        <v>35</v>
      </c>
      <c r="C41" s="62">
        <v>1379703</v>
      </c>
      <c r="D41" s="62">
        <f>SUM(D42:D48)</f>
        <v>1618904</v>
      </c>
      <c r="G41" s="34"/>
    </row>
    <row r="42" spans="1:7" ht="12.75">
      <c r="A42" s="48" t="s">
        <v>73</v>
      </c>
      <c r="B42" s="1">
        <v>36</v>
      </c>
      <c r="C42" s="61">
        <v>1297892</v>
      </c>
      <c r="D42" s="61">
        <v>1454765</v>
      </c>
      <c r="G42" s="34"/>
    </row>
    <row r="43" spans="1:7" ht="12.75">
      <c r="A43" s="48" t="s">
        <v>74</v>
      </c>
      <c r="B43" s="1">
        <v>37</v>
      </c>
      <c r="C43" s="61"/>
      <c r="D43" s="61"/>
      <c r="G43" s="34"/>
    </row>
    <row r="44" spans="1:7" ht="12.75">
      <c r="A44" s="48" t="s">
        <v>75</v>
      </c>
      <c r="B44" s="1">
        <v>38</v>
      </c>
      <c r="C44" s="61"/>
      <c r="D44" s="61"/>
      <c r="G44" s="34"/>
    </row>
    <row r="45" spans="1:7" ht="12.75">
      <c r="A45" s="48" t="s">
        <v>76</v>
      </c>
      <c r="B45" s="1">
        <v>39</v>
      </c>
      <c r="C45" s="61">
        <v>1263</v>
      </c>
      <c r="D45" s="61">
        <v>1679</v>
      </c>
      <c r="G45" s="34"/>
    </row>
    <row r="46" spans="1:7" ht="12.75">
      <c r="A46" s="48" t="s">
        <v>77</v>
      </c>
      <c r="B46" s="1">
        <v>40</v>
      </c>
      <c r="C46" s="61">
        <v>80548</v>
      </c>
      <c r="D46" s="61">
        <v>162460</v>
      </c>
      <c r="G46" s="34"/>
    </row>
    <row r="47" spans="1:7" ht="12.75">
      <c r="A47" s="48" t="s">
        <v>78</v>
      </c>
      <c r="B47" s="1">
        <v>41</v>
      </c>
      <c r="C47" s="61"/>
      <c r="D47" s="61"/>
      <c r="G47" s="34"/>
    </row>
    <row r="48" spans="1:7" ht="12.75">
      <c r="A48" s="48" t="s">
        <v>79</v>
      </c>
      <c r="B48" s="1">
        <v>42</v>
      </c>
      <c r="C48" s="61"/>
      <c r="D48" s="61"/>
      <c r="G48" s="34"/>
    </row>
    <row r="49" spans="1:7" ht="12.75">
      <c r="A49" s="48" t="s">
        <v>80</v>
      </c>
      <c r="B49" s="1">
        <v>43</v>
      </c>
      <c r="C49" s="69">
        <v>7834623</v>
      </c>
      <c r="D49" s="69">
        <f>SUM(D50:D55)</f>
        <v>17344353</v>
      </c>
      <c r="G49" s="34"/>
    </row>
    <row r="50" spans="1:7" ht="12.75">
      <c r="A50" s="48" t="s">
        <v>81</v>
      </c>
      <c r="B50" s="1">
        <v>44</v>
      </c>
      <c r="C50" s="6">
        <v>354916</v>
      </c>
      <c r="D50" s="6"/>
      <c r="G50" s="34"/>
    </row>
    <row r="51" spans="1:7" ht="12.75">
      <c r="A51" s="48" t="s">
        <v>82</v>
      </c>
      <c r="B51" s="1">
        <v>45</v>
      </c>
      <c r="C51" s="6">
        <v>1266514</v>
      </c>
      <c r="D51" s="6">
        <v>8932495</v>
      </c>
      <c r="G51" s="34"/>
    </row>
    <row r="52" spans="1:7" ht="12.75">
      <c r="A52" s="48" t="s">
        <v>83</v>
      </c>
      <c r="B52" s="1">
        <v>46</v>
      </c>
      <c r="C52" s="6"/>
      <c r="D52" s="6"/>
      <c r="G52" s="34"/>
    </row>
    <row r="53" spans="1:7" ht="12.75">
      <c r="A53" s="48" t="s">
        <v>84</v>
      </c>
      <c r="B53" s="1">
        <v>47</v>
      </c>
      <c r="C53" s="6">
        <v>52394</v>
      </c>
      <c r="D53" s="6">
        <v>80859</v>
      </c>
      <c r="G53" s="34"/>
    </row>
    <row r="54" spans="1:7" ht="12.75">
      <c r="A54" s="48" t="s">
        <v>85</v>
      </c>
      <c r="B54" s="1">
        <v>48</v>
      </c>
      <c r="C54" s="6">
        <v>1057837</v>
      </c>
      <c r="D54" s="6">
        <v>4784868</v>
      </c>
      <c r="G54" s="34"/>
    </row>
    <row r="55" spans="1:7" ht="12.75">
      <c r="A55" s="48" t="s">
        <v>86</v>
      </c>
      <c r="B55" s="1">
        <v>49</v>
      </c>
      <c r="C55" s="6">
        <v>5102962</v>
      </c>
      <c r="D55" s="6">
        <v>3546131</v>
      </c>
      <c r="G55" s="34"/>
    </row>
    <row r="56" spans="1:7" ht="12.75">
      <c r="A56" s="48" t="s">
        <v>87</v>
      </c>
      <c r="B56" s="1">
        <v>50</v>
      </c>
      <c r="C56" s="69">
        <v>0</v>
      </c>
      <c r="D56" s="69">
        <f>SUM(D57:D63)</f>
        <v>0</v>
      </c>
      <c r="G56" s="34"/>
    </row>
    <row r="57" spans="1:7" ht="12.75">
      <c r="A57" s="48" t="s">
        <v>58</v>
      </c>
      <c r="B57" s="1">
        <v>51</v>
      </c>
      <c r="C57" s="61"/>
      <c r="D57" s="61"/>
      <c r="G57" s="34"/>
    </row>
    <row r="58" spans="1:7" ht="12.75">
      <c r="A58" s="48" t="s">
        <v>59</v>
      </c>
      <c r="B58" s="1">
        <v>52</v>
      </c>
      <c r="C58" s="61"/>
      <c r="D58" s="61"/>
      <c r="G58" s="34"/>
    </row>
    <row r="59" spans="1:7" ht="12.75">
      <c r="A59" s="48" t="s">
        <v>60</v>
      </c>
      <c r="B59" s="1">
        <v>53</v>
      </c>
      <c r="C59" s="61"/>
      <c r="D59" s="61"/>
      <c r="G59" s="34"/>
    </row>
    <row r="60" spans="1:7" ht="12.75">
      <c r="A60" s="48" t="s">
        <v>61</v>
      </c>
      <c r="B60" s="1">
        <v>54</v>
      </c>
      <c r="C60" s="61"/>
      <c r="D60" s="61"/>
      <c r="G60" s="34"/>
    </row>
    <row r="61" spans="1:7" ht="12.75">
      <c r="A61" s="48" t="s">
        <v>62</v>
      </c>
      <c r="B61" s="1">
        <v>55</v>
      </c>
      <c r="C61" s="61"/>
      <c r="D61" s="61"/>
      <c r="G61" s="34"/>
    </row>
    <row r="62" spans="1:7" ht="12.75">
      <c r="A62" s="48" t="s">
        <v>63</v>
      </c>
      <c r="B62" s="1">
        <v>56</v>
      </c>
      <c r="C62" s="6"/>
      <c r="D62" s="6"/>
      <c r="G62" s="34"/>
    </row>
    <row r="63" spans="1:7" ht="12.75">
      <c r="A63" s="48" t="s">
        <v>88</v>
      </c>
      <c r="B63" s="1">
        <v>57</v>
      </c>
      <c r="C63" s="6"/>
      <c r="D63" s="6"/>
      <c r="G63" s="34"/>
    </row>
    <row r="64" spans="1:7" ht="12.75">
      <c r="A64" s="48" t="s">
        <v>89</v>
      </c>
      <c r="B64" s="1">
        <v>58</v>
      </c>
      <c r="C64" s="6">
        <v>113421141</v>
      </c>
      <c r="D64" s="6">
        <v>92388098</v>
      </c>
      <c r="G64" s="34"/>
    </row>
    <row r="65" spans="1:7" ht="12.75">
      <c r="A65" s="35" t="s">
        <v>90</v>
      </c>
      <c r="B65" s="1">
        <v>59</v>
      </c>
      <c r="C65" s="167"/>
      <c r="D65" s="167"/>
      <c r="G65" s="34"/>
    </row>
    <row r="66" spans="1:7" ht="12.75">
      <c r="A66" s="35" t="s">
        <v>91</v>
      </c>
      <c r="B66" s="1">
        <v>60</v>
      </c>
      <c r="C66" s="65">
        <v>1285883553</v>
      </c>
      <c r="D66" s="65">
        <f>D7+D8+D40+D65</f>
        <v>1772574663</v>
      </c>
      <c r="E66" s="170"/>
      <c r="G66" s="34"/>
    </row>
    <row r="67" spans="1:7" ht="12.75">
      <c r="A67" s="49" t="s">
        <v>92</v>
      </c>
      <c r="B67" s="4">
        <v>61</v>
      </c>
      <c r="C67" s="63"/>
      <c r="D67" s="63"/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168">
        <f>C70+C71+C72+C78+C79+C82+C85</f>
        <v>703434255</v>
      </c>
      <c r="D69" s="168">
        <f>D70+D71+D72+D78+D79+D82+D85</f>
        <v>1074548226</v>
      </c>
      <c r="G69" s="34"/>
    </row>
    <row r="70" spans="1:7" ht="12.75">
      <c r="A70" s="48" t="s">
        <v>94</v>
      </c>
      <c r="B70" s="1">
        <v>63</v>
      </c>
      <c r="C70" s="6">
        <v>43650000</v>
      </c>
      <c r="D70" s="6">
        <v>43650000</v>
      </c>
      <c r="G70" s="34"/>
    </row>
    <row r="71" spans="1:7" ht="12.75">
      <c r="A71" s="48" t="s">
        <v>95</v>
      </c>
      <c r="B71" s="1">
        <v>64</v>
      </c>
      <c r="C71" s="6"/>
      <c r="D71" s="6"/>
      <c r="G71" s="34"/>
    </row>
    <row r="72" spans="1:7" ht="12.75">
      <c r="A72" s="48" t="s">
        <v>96</v>
      </c>
      <c r="B72" s="1">
        <v>65</v>
      </c>
      <c r="C72" s="69">
        <v>638722887</v>
      </c>
      <c r="D72" s="69">
        <f>D73+D74-D75+D76+D77</f>
        <v>1121735053</v>
      </c>
      <c r="G72" s="34"/>
    </row>
    <row r="73" spans="1:7" ht="12.75">
      <c r="A73" s="48" t="s">
        <v>97</v>
      </c>
      <c r="B73" s="1">
        <v>66</v>
      </c>
      <c r="C73" s="6">
        <v>2182500</v>
      </c>
      <c r="D73" s="6">
        <v>2182500</v>
      </c>
      <c r="G73" s="34"/>
    </row>
    <row r="74" spans="1:7" ht="12.75">
      <c r="A74" s="48" t="s">
        <v>98</v>
      </c>
      <c r="B74" s="1">
        <v>67</v>
      </c>
      <c r="C74" s="6">
        <v>3380</v>
      </c>
      <c r="D74" s="6">
        <v>438183905</v>
      </c>
      <c r="G74" s="34"/>
    </row>
    <row r="75" spans="1:7" ht="12.75">
      <c r="A75" s="48" t="s">
        <v>99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100</v>
      </c>
      <c r="B76" s="1">
        <v>69</v>
      </c>
      <c r="C76" s="6"/>
      <c r="D76" s="6"/>
      <c r="G76" s="34"/>
    </row>
    <row r="77" spans="1:7" ht="12.75">
      <c r="A77" s="48" t="s">
        <v>101</v>
      </c>
      <c r="B77" s="1">
        <v>70</v>
      </c>
      <c r="C77" s="6">
        <v>636540387</v>
      </c>
      <c r="D77" s="6">
        <v>681372028</v>
      </c>
      <c r="G77" s="34"/>
    </row>
    <row r="78" spans="1:7" ht="12.75">
      <c r="A78" s="48" t="s">
        <v>102</v>
      </c>
      <c r="B78" s="1">
        <v>71</v>
      </c>
      <c r="C78" s="6">
        <v>77526</v>
      </c>
      <c r="D78" s="6">
        <v>114756</v>
      </c>
      <c r="G78" s="34"/>
    </row>
    <row r="79" spans="1:7" ht="12.75">
      <c r="A79" s="48" t="s">
        <v>103</v>
      </c>
      <c r="B79" s="1">
        <v>72</v>
      </c>
      <c r="C79" s="69">
        <v>2259658</v>
      </c>
      <c r="D79" s="69">
        <f>D80-D81</f>
        <v>20983842</v>
      </c>
      <c r="G79" s="34"/>
    </row>
    <row r="80" spans="1:7" ht="12.75">
      <c r="A80" s="48" t="s">
        <v>104</v>
      </c>
      <c r="B80" s="1">
        <v>73</v>
      </c>
      <c r="C80" s="6">
        <v>2259658</v>
      </c>
      <c r="D80" s="6">
        <v>20983842</v>
      </c>
      <c r="G80" s="34"/>
    </row>
    <row r="81" spans="1:7" ht="12.75">
      <c r="A81" s="48" t="s">
        <v>105</v>
      </c>
      <c r="B81" s="1">
        <v>74</v>
      </c>
      <c r="C81" s="6"/>
      <c r="D81" s="6"/>
      <c r="G81" s="34"/>
    </row>
    <row r="82" spans="1:7" ht="12.75">
      <c r="A82" s="48" t="s">
        <v>106</v>
      </c>
      <c r="B82" s="1">
        <v>75</v>
      </c>
      <c r="C82" s="69">
        <v>18724184</v>
      </c>
      <c r="D82" s="69">
        <f>D83-D84</f>
        <v>-111935425</v>
      </c>
      <c r="G82" s="34"/>
    </row>
    <row r="83" spans="1:7" ht="12.75">
      <c r="A83" s="48" t="s">
        <v>107</v>
      </c>
      <c r="B83" s="1">
        <v>76</v>
      </c>
      <c r="C83" s="6">
        <v>18724184</v>
      </c>
      <c r="D83" s="6"/>
      <c r="G83" s="34"/>
    </row>
    <row r="84" spans="1:7" ht="12.75">
      <c r="A84" s="48" t="s">
        <v>108</v>
      </c>
      <c r="B84" s="1">
        <v>77</v>
      </c>
      <c r="C84" s="6"/>
      <c r="D84" s="6">
        <v>111935425</v>
      </c>
      <c r="G84" s="34"/>
    </row>
    <row r="85" spans="1:7" ht="12.75">
      <c r="A85" s="48" t="s">
        <v>109</v>
      </c>
      <c r="B85" s="1">
        <v>78</v>
      </c>
      <c r="C85" s="6"/>
      <c r="D85" s="6"/>
      <c r="G85" s="34"/>
    </row>
    <row r="86" spans="1:7" ht="12.75">
      <c r="A86" s="35" t="s">
        <v>110</v>
      </c>
      <c r="B86" s="1">
        <v>79</v>
      </c>
      <c r="C86" s="71">
        <v>49700746</v>
      </c>
      <c r="D86" s="71">
        <f>SUM(D87:D89)</f>
        <v>56906647</v>
      </c>
      <c r="G86" s="34"/>
    </row>
    <row r="87" spans="1:7" ht="12.75">
      <c r="A87" s="48" t="s">
        <v>111</v>
      </c>
      <c r="B87" s="1">
        <v>80</v>
      </c>
      <c r="C87" s="6">
        <v>1501920</v>
      </c>
      <c r="D87" s="6">
        <v>1606868</v>
      </c>
      <c r="G87" s="34"/>
    </row>
    <row r="88" spans="1:7" ht="12.75">
      <c r="A88" s="48" t="s">
        <v>112</v>
      </c>
      <c r="B88" s="1">
        <v>81</v>
      </c>
      <c r="C88" s="6"/>
      <c r="D88" s="6"/>
      <c r="G88" s="34"/>
    </row>
    <row r="89" spans="1:7" ht="12.75">
      <c r="A89" s="48" t="s">
        <v>113</v>
      </c>
      <c r="B89" s="1">
        <v>82</v>
      </c>
      <c r="C89" s="6">
        <v>48198826</v>
      </c>
      <c r="D89" s="6">
        <v>55299779</v>
      </c>
      <c r="G89" s="34"/>
    </row>
    <row r="90" spans="1:7" ht="12.75">
      <c r="A90" s="35" t="s">
        <v>114</v>
      </c>
      <c r="B90" s="1">
        <v>83</v>
      </c>
      <c r="C90" s="71">
        <v>476547345</v>
      </c>
      <c r="D90" s="71">
        <f>SUM(D91:D99)</f>
        <v>518097323</v>
      </c>
      <c r="G90" s="34"/>
    </row>
    <row r="91" spans="1:7" ht="12.75">
      <c r="A91" s="48" t="s">
        <v>115</v>
      </c>
      <c r="B91" s="1">
        <v>84</v>
      </c>
      <c r="C91" s="6">
        <v>115075860</v>
      </c>
      <c r="D91" s="6">
        <v>0</v>
      </c>
      <c r="G91" s="34"/>
    </row>
    <row r="92" spans="1:7" ht="12.75">
      <c r="A92" s="48" t="s">
        <v>116</v>
      </c>
      <c r="B92" s="1">
        <v>85</v>
      </c>
      <c r="C92" s="169"/>
      <c r="D92" s="169"/>
      <c r="G92" s="34"/>
    </row>
    <row r="93" spans="1:7" ht="12.75">
      <c r="A93" s="48" t="s">
        <v>117</v>
      </c>
      <c r="B93" s="1">
        <v>86</v>
      </c>
      <c r="C93" s="6">
        <v>361471485</v>
      </c>
      <c r="D93" s="6">
        <v>518097323</v>
      </c>
      <c r="G93" s="34"/>
    </row>
    <row r="94" spans="1:7" ht="12.75">
      <c r="A94" s="48" t="s">
        <v>118</v>
      </c>
      <c r="B94" s="1">
        <v>87</v>
      </c>
      <c r="C94" s="6"/>
      <c r="D94" s="6"/>
      <c r="G94" s="34"/>
    </row>
    <row r="95" spans="1:7" ht="12.75">
      <c r="A95" s="48" t="s">
        <v>119</v>
      </c>
      <c r="B95" s="1">
        <v>88</v>
      </c>
      <c r="C95" s="6"/>
      <c r="D95" s="6"/>
      <c r="G95" s="34"/>
    </row>
    <row r="96" spans="1:7" ht="12.75">
      <c r="A96" s="48" t="s">
        <v>120</v>
      </c>
      <c r="B96" s="1">
        <v>89</v>
      </c>
      <c r="C96" s="6"/>
      <c r="D96" s="6"/>
      <c r="G96" s="34"/>
    </row>
    <row r="97" spans="1:7" ht="12.75">
      <c r="A97" s="48" t="s">
        <v>121</v>
      </c>
      <c r="B97" s="1">
        <v>90</v>
      </c>
      <c r="C97" s="6"/>
      <c r="D97" s="6"/>
      <c r="G97" s="34"/>
    </row>
    <row r="98" spans="1:7" ht="12.75">
      <c r="A98" s="48" t="s">
        <v>122</v>
      </c>
      <c r="B98" s="1">
        <v>91</v>
      </c>
      <c r="C98" s="169"/>
      <c r="D98" s="169"/>
      <c r="G98" s="34"/>
    </row>
    <row r="99" spans="1:7" ht="12.75">
      <c r="A99" s="48" t="s">
        <v>123</v>
      </c>
      <c r="B99" s="1">
        <v>92</v>
      </c>
      <c r="C99" s="6"/>
      <c r="D99" s="6"/>
      <c r="G99" s="34"/>
    </row>
    <row r="100" spans="1:7" ht="12.75">
      <c r="A100" s="35" t="s">
        <v>124</v>
      </c>
      <c r="B100" s="1">
        <v>93</v>
      </c>
      <c r="C100" s="71">
        <v>56201207</v>
      </c>
      <c r="D100" s="71">
        <f>SUM(D101:D112)</f>
        <v>123022467</v>
      </c>
      <c r="G100" s="34"/>
    </row>
    <row r="101" spans="1:7" ht="12.75">
      <c r="A101" s="48" t="s">
        <v>115</v>
      </c>
      <c r="B101" s="1">
        <v>94</v>
      </c>
      <c r="C101" s="6">
        <v>1396322</v>
      </c>
      <c r="D101" s="6"/>
      <c r="G101" s="34"/>
    </row>
    <row r="102" spans="1:7" ht="12.75">
      <c r="A102" s="48" t="s">
        <v>116</v>
      </c>
      <c r="B102" s="1">
        <v>95</v>
      </c>
      <c r="C102" s="6"/>
      <c r="D102" s="6"/>
      <c r="G102" s="34"/>
    </row>
    <row r="103" spans="1:7" ht="12.75">
      <c r="A103" s="48" t="s">
        <v>117</v>
      </c>
      <c r="B103" s="1">
        <v>96</v>
      </c>
      <c r="C103" s="6">
        <v>22164046</v>
      </c>
      <c r="D103" s="6">
        <v>57264968</v>
      </c>
      <c r="G103" s="34"/>
    </row>
    <row r="104" spans="1:7" ht="12.75">
      <c r="A104" s="48" t="s">
        <v>118</v>
      </c>
      <c r="B104" s="1">
        <v>97</v>
      </c>
      <c r="C104" s="6">
        <v>2503283</v>
      </c>
      <c r="D104" s="6">
        <v>3466010</v>
      </c>
      <c r="G104" s="34"/>
    </row>
    <row r="105" spans="1:7" ht="12.75">
      <c r="A105" s="48" t="s">
        <v>119</v>
      </c>
      <c r="B105" s="1">
        <v>98</v>
      </c>
      <c r="C105" s="6">
        <v>9117894</v>
      </c>
      <c r="D105" s="6">
        <v>40679759</v>
      </c>
      <c r="G105" s="34"/>
    </row>
    <row r="106" spans="1:7" ht="12.75">
      <c r="A106" s="48" t="s">
        <v>120</v>
      </c>
      <c r="B106" s="1">
        <v>99</v>
      </c>
      <c r="C106" s="6"/>
      <c r="D106" s="6"/>
      <c r="G106" s="34"/>
    </row>
    <row r="107" spans="1:7" ht="12.75">
      <c r="A107" s="48" t="s">
        <v>121</v>
      </c>
      <c r="B107" s="1">
        <v>100</v>
      </c>
      <c r="C107" s="6"/>
      <c r="D107" s="6"/>
      <c r="G107" s="34"/>
    </row>
    <row r="108" spans="1:7" ht="12.75">
      <c r="A108" s="48" t="s">
        <v>125</v>
      </c>
      <c r="B108" s="1">
        <v>101</v>
      </c>
      <c r="C108" s="6">
        <v>9225216</v>
      </c>
      <c r="D108" s="6">
        <v>10980490</v>
      </c>
      <c r="G108" s="34"/>
    </row>
    <row r="109" spans="1:7" ht="12.75">
      <c r="A109" s="48" t="s">
        <v>126</v>
      </c>
      <c r="B109" s="1">
        <v>102</v>
      </c>
      <c r="C109" s="6">
        <v>7715613</v>
      </c>
      <c r="D109" s="6">
        <v>3081661</v>
      </c>
      <c r="G109" s="34"/>
    </row>
    <row r="110" spans="1:7" ht="12.75">
      <c r="A110" s="48" t="s">
        <v>127</v>
      </c>
      <c r="B110" s="1">
        <v>103</v>
      </c>
      <c r="C110" s="6"/>
      <c r="D110" s="6"/>
      <c r="G110" s="34"/>
    </row>
    <row r="111" spans="1:7" ht="12.75">
      <c r="A111" s="48" t="s">
        <v>128</v>
      </c>
      <c r="B111" s="1">
        <v>104</v>
      </c>
      <c r="C111" s="6"/>
      <c r="D111" s="6"/>
      <c r="G111" s="34"/>
    </row>
    <row r="112" spans="1:7" ht="12.75">
      <c r="A112" s="48" t="s">
        <v>129</v>
      </c>
      <c r="B112" s="1">
        <v>105</v>
      </c>
      <c r="C112" s="6">
        <v>4078833</v>
      </c>
      <c r="D112" s="6">
        <v>7549579</v>
      </c>
      <c r="G112" s="34"/>
    </row>
    <row r="113" spans="1:7" ht="12.75">
      <c r="A113" s="35" t="s">
        <v>130</v>
      </c>
      <c r="B113" s="1">
        <v>106</v>
      </c>
      <c r="C113" s="167"/>
      <c r="D113" s="167"/>
      <c r="G113" s="34"/>
    </row>
    <row r="114" spans="1:7" ht="12.75">
      <c r="A114" s="35" t="s">
        <v>131</v>
      </c>
      <c r="B114" s="1">
        <v>107</v>
      </c>
      <c r="C114" s="167">
        <v>1285883553</v>
      </c>
      <c r="D114" s="167">
        <f>D69+D86+D90+D100+D113</f>
        <v>1772574663</v>
      </c>
      <c r="G114" s="34"/>
    </row>
    <row r="115" spans="1:4" ht="12.75">
      <c r="A115" s="41" t="s">
        <v>132</v>
      </c>
      <c r="B115" s="2">
        <v>108</v>
      </c>
      <c r="C115" s="63"/>
      <c r="D115" s="63"/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6"/>
      <c r="D118" s="66"/>
    </row>
    <row r="119" spans="1:4" ht="12.75">
      <c r="A119" s="36" t="s">
        <v>137</v>
      </c>
      <c r="B119" s="4">
        <v>110</v>
      </c>
      <c r="C119" s="63"/>
      <c r="D119" s="63"/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70"/>
      <c r="D121" s="70"/>
    </row>
  </sheetData>
  <sheetProtection/>
  <dataValidations count="3">
    <dataValidation type="whole" operator="greaterThanOrEqual" allowBlank="1" showInputMessage="1" showErrorMessage="1" errorTitle="Pogrešan unos" error="Mogu se unijeti samo cjelobrojne pozitivne vrijednosti." sqref="C86:C87 C16:C18 D36:D39 D17:D18 C11:D14 D57:D65 D50:D55 D27:D34 C20:C67 D20:D25 D80 D87 D91 D101:D106 D108:D113 D83:D84 D99 D93:D97 C72 C90:C115 C79:C84 C9">
      <formula1>0</formula1>
    </dataValidation>
    <dataValidation allowBlank="1" sqref="D66:D67 D7:D10 D26 C118:D119 D40:D49 C7:C8 C10 D56 D35 D15:D16 C15 D71:D76 D100 D79 D88:D90 D85:D86 D81:D82 C69:D69 D114:D115 C73:C76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52">
      <selection activeCell="J11" sqref="J11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6" t="s">
        <v>202</v>
      </c>
      <c r="B1" s="177"/>
      <c r="C1" s="177"/>
      <c r="D1" s="177"/>
      <c r="E1" s="177"/>
      <c r="F1" s="178"/>
    </row>
    <row r="2" spans="1:6" ht="12.75">
      <c r="A2" s="179" t="s">
        <v>293</v>
      </c>
      <c r="B2" s="72"/>
      <c r="C2" s="72"/>
      <c r="D2" s="72"/>
      <c r="E2" s="72"/>
      <c r="F2" s="180"/>
    </row>
    <row r="3" spans="1:6" ht="12.75">
      <c r="A3" s="181" t="s">
        <v>291</v>
      </c>
      <c r="B3" s="73"/>
      <c r="C3" s="73"/>
      <c r="D3" s="73"/>
      <c r="E3" s="73"/>
      <c r="F3" s="182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64">
        <f>SUM(C8:C9)</f>
        <v>366653077</v>
      </c>
      <c r="D7" s="64">
        <f>SUM(D8:D9)</f>
        <v>10652152</v>
      </c>
      <c r="E7" s="64">
        <f>SUM(E8:E9)</f>
        <v>393694160</v>
      </c>
      <c r="F7" s="64">
        <f>SUM(F8:F9)</f>
        <v>13112594</v>
      </c>
      <c r="I7" s="34"/>
      <c r="M7" s="34"/>
      <c r="N7" s="34"/>
    </row>
    <row r="8" spans="1:14" ht="12.75">
      <c r="A8" s="35" t="s">
        <v>139</v>
      </c>
      <c r="B8" s="1">
        <v>112</v>
      </c>
      <c r="C8" s="61">
        <v>351623136</v>
      </c>
      <c r="D8" s="61">
        <v>9013156</v>
      </c>
      <c r="E8" s="61">
        <v>378239158</v>
      </c>
      <c r="F8" s="61">
        <v>11719073</v>
      </c>
      <c r="I8" s="34"/>
      <c r="M8" s="34"/>
      <c r="N8" s="34"/>
    </row>
    <row r="9" spans="1:14" ht="12.75">
      <c r="A9" s="35" t="s">
        <v>140</v>
      </c>
      <c r="B9" s="1">
        <v>113</v>
      </c>
      <c r="C9" s="61">
        <v>15029941</v>
      </c>
      <c r="D9" s="61">
        <v>1638996</v>
      </c>
      <c r="E9" s="61">
        <v>15455002</v>
      </c>
      <c r="F9" s="61">
        <v>1393521</v>
      </c>
      <c r="I9" s="34"/>
      <c r="M9" s="34"/>
      <c r="N9" s="34"/>
    </row>
    <row r="10" spans="1:14" ht="12.75">
      <c r="A10" s="35" t="s">
        <v>141</v>
      </c>
      <c r="B10" s="1">
        <v>114</v>
      </c>
      <c r="C10" s="65">
        <f>C11+C12+C16+C20+C21+C22+C25+C26</f>
        <v>315553423</v>
      </c>
      <c r="D10" s="65">
        <f>D11+D12+D16+D20+D21+D22+D25+D26</f>
        <v>69187600</v>
      </c>
      <c r="E10" s="65">
        <f>E11+E12+E16+E20+E21+E22+E25+E26</f>
        <v>491183131</v>
      </c>
      <c r="F10" s="65">
        <f>F11+F12+F16+F20+F21+F22+F25+F26</f>
        <v>220145568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1"/>
      <c r="D11" s="61">
        <v>0</v>
      </c>
      <c r="E11" s="61"/>
      <c r="F11" s="61"/>
      <c r="I11" s="34"/>
      <c r="M11" s="34"/>
      <c r="N11" s="34"/>
    </row>
    <row r="12" spans="1:14" ht="12.75">
      <c r="A12" s="35" t="s">
        <v>143</v>
      </c>
      <c r="B12" s="1">
        <v>116</v>
      </c>
      <c r="C12" s="65">
        <f>SUM(C13:C15)</f>
        <v>138675029</v>
      </c>
      <c r="D12" s="65">
        <f>SUM(D13:D15)</f>
        <v>20465309</v>
      </c>
      <c r="E12" s="65">
        <f>SUM(E13:E15)</f>
        <v>153844303</v>
      </c>
      <c r="F12" s="65">
        <f>SUM(F13:F15)</f>
        <v>24415025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1">
        <v>56092965</v>
      </c>
      <c r="D13" s="61">
        <v>5617568</v>
      </c>
      <c r="E13" s="61">
        <v>58661012</v>
      </c>
      <c r="F13" s="61">
        <v>6154815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1">
        <v>6783</v>
      </c>
      <c r="D14" s="61">
        <v>467</v>
      </c>
      <c r="E14" s="61">
        <v>3012</v>
      </c>
      <c r="F14" s="61">
        <v>0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1">
        <v>82575281</v>
      </c>
      <c r="D15" s="61">
        <v>14847274</v>
      </c>
      <c r="E15" s="61">
        <v>95180279</v>
      </c>
      <c r="F15" s="61">
        <v>18260210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65">
        <f>SUM(C17:C19)</f>
        <v>94101211</v>
      </c>
      <c r="D16" s="65">
        <f>SUM(D17:D19)</f>
        <v>23483913</v>
      </c>
      <c r="E16" s="65">
        <f>SUM(E17:E19)</f>
        <v>103576643</v>
      </c>
      <c r="F16" s="65">
        <f>SUM(F17:F19)</f>
        <v>25861431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1">
        <f>49797612+9458986</f>
        <v>59256598</v>
      </c>
      <c r="D17" s="61">
        <v>15648732</v>
      </c>
      <c r="E17" s="61">
        <v>64619601</v>
      </c>
      <c r="F17" s="61">
        <v>16190617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1">
        <v>22539395</v>
      </c>
      <c r="D18" s="61">
        <v>5094360</v>
      </c>
      <c r="E18" s="61">
        <v>25394964</v>
      </c>
      <c r="F18" s="61">
        <v>6327640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1">
        <v>12305218</v>
      </c>
      <c r="D19" s="61">
        <v>2740821</v>
      </c>
      <c r="E19" s="61">
        <v>13562078</v>
      </c>
      <c r="F19" s="61">
        <v>3343174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6">
        <v>51900151</v>
      </c>
      <c r="D20" s="66">
        <v>16724768</v>
      </c>
      <c r="E20" s="66">
        <v>52988954</v>
      </c>
      <c r="F20" s="66">
        <v>13917642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167">
        <v>27254365</v>
      </c>
      <c r="D21" s="167">
        <v>5624367</v>
      </c>
      <c r="E21" s="167">
        <v>26738931</v>
      </c>
      <c r="F21" s="167">
        <v>6269068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65">
        <f>SUM(C23:C24)</f>
        <v>1723011</v>
      </c>
      <c r="D22" s="65">
        <f>+D24</f>
        <v>1723011</v>
      </c>
      <c r="E22" s="65">
        <f>SUM(E23:E24)</f>
        <v>149369955</v>
      </c>
      <c r="F22" s="65">
        <f>+F23+F24</f>
        <v>148730612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1"/>
      <c r="D23" s="61">
        <v>0</v>
      </c>
      <c r="E23" s="61">
        <v>148730612</v>
      </c>
      <c r="F23" s="61">
        <v>148730612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1">
        <v>1723011</v>
      </c>
      <c r="D24" s="61">
        <v>1723011</v>
      </c>
      <c r="E24" s="61">
        <v>639343</v>
      </c>
      <c r="F24" s="61">
        <v>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1">
        <v>1303300</v>
      </c>
      <c r="D25" s="61">
        <v>609012</v>
      </c>
      <c r="E25" s="61">
        <v>1149191</v>
      </c>
      <c r="F25" s="61">
        <v>572834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167">
        <v>596356</v>
      </c>
      <c r="D26" s="167">
        <v>557220</v>
      </c>
      <c r="E26" s="167">
        <v>3515154</v>
      </c>
      <c r="F26" s="167">
        <v>378956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65">
        <f>SUM(C28:C32)</f>
        <v>7665601</v>
      </c>
      <c r="D27" s="65">
        <f>SUM(D28:D32)</f>
        <v>1504767</v>
      </c>
      <c r="E27" s="65">
        <f>SUM(E28:E32)</f>
        <v>9087464</v>
      </c>
      <c r="F27" s="65">
        <f>SUM(F28:F32)</f>
        <v>1186846.03</v>
      </c>
      <c r="I27" s="34"/>
      <c r="M27" s="34"/>
      <c r="N27" s="34"/>
    </row>
    <row r="28" spans="1:14" ht="24">
      <c r="A28" s="35" t="s">
        <v>159</v>
      </c>
      <c r="B28" s="1">
        <v>132</v>
      </c>
      <c r="C28" s="61"/>
      <c r="D28" s="61">
        <v>0</v>
      </c>
      <c r="E28" s="61"/>
      <c r="F28" s="61">
        <v>0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1">
        <v>7664293</v>
      </c>
      <c r="D29" s="61">
        <v>1504767</v>
      </c>
      <c r="E29" s="61">
        <v>8968464</v>
      </c>
      <c r="F29" s="61">
        <v>1186846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"/>
      <c r="D30" s="6">
        <v>0</v>
      </c>
      <c r="E30" s="6"/>
      <c r="F30" s="6"/>
      <c r="I30" s="34"/>
      <c r="M30" s="34"/>
      <c r="N30" s="34"/>
    </row>
    <row r="31" spans="1:14" ht="12.75">
      <c r="A31" s="35" t="s">
        <v>162</v>
      </c>
      <c r="B31" s="1">
        <v>135</v>
      </c>
      <c r="C31" s="6"/>
      <c r="D31" s="6">
        <v>0</v>
      </c>
      <c r="E31" s="6"/>
      <c r="F31" s="6"/>
      <c r="I31" s="34"/>
      <c r="M31" s="34"/>
      <c r="N31" s="34"/>
    </row>
    <row r="32" spans="1:14" ht="12.75">
      <c r="A32" s="35" t="s">
        <v>163</v>
      </c>
      <c r="B32" s="1">
        <v>136</v>
      </c>
      <c r="C32" s="6">
        <v>1308</v>
      </c>
      <c r="D32" s="6"/>
      <c r="E32" s="6">
        <v>119000</v>
      </c>
      <c r="F32" s="6">
        <v>0.03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65">
        <f>SUM(C34:C37)</f>
        <v>34250112</v>
      </c>
      <c r="D33" s="65">
        <f>SUM(D34:D37)</f>
        <v>10449749</v>
      </c>
      <c r="E33" s="65">
        <f>SUM(E34:E37)</f>
        <v>46694302</v>
      </c>
      <c r="F33" s="65">
        <f>SUM(F34:F37)</f>
        <v>10913791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1">
        <v>8977338</v>
      </c>
      <c r="D34" s="61">
        <v>4525562</v>
      </c>
      <c r="E34" s="61">
        <v>15512936</v>
      </c>
      <c r="F34" s="61">
        <v>0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1">
        <v>24636231</v>
      </c>
      <c r="D35" s="61">
        <v>5519737</v>
      </c>
      <c r="E35" s="61">
        <v>30835218</v>
      </c>
      <c r="F35" s="61">
        <v>10732210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1"/>
      <c r="D36" s="61">
        <v>0</v>
      </c>
      <c r="E36" s="61"/>
      <c r="F36" s="61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1">
        <v>636543</v>
      </c>
      <c r="D37" s="61">
        <v>404450</v>
      </c>
      <c r="E37" s="61">
        <v>346148</v>
      </c>
      <c r="F37" s="61">
        <v>181581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1"/>
      <c r="D38" s="61">
        <v>0</v>
      </c>
      <c r="E38" s="61"/>
      <c r="F38" s="61"/>
      <c r="I38" s="34"/>
      <c r="M38" s="34"/>
      <c r="N38" s="34"/>
    </row>
    <row r="39" spans="1:14" ht="12.75">
      <c r="A39" s="35" t="s">
        <v>170</v>
      </c>
      <c r="B39" s="1">
        <v>143</v>
      </c>
      <c r="C39" s="61"/>
      <c r="D39" s="61">
        <v>0</v>
      </c>
      <c r="E39" s="61"/>
      <c r="F39" s="61"/>
      <c r="I39" s="34"/>
      <c r="M39" s="34"/>
      <c r="N39" s="34"/>
    </row>
    <row r="40" spans="1:14" ht="12.75">
      <c r="A40" s="35" t="s">
        <v>275</v>
      </c>
      <c r="B40" s="1">
        <v>144</v>
      </c>
      <c r="C40" s="61"/>
      <c r="D40" s="61">
        <v>0</v>
      </c>
      <c r="E40" s="61"/>
      <c r="F40" s="61">
        <v>0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1"/>
      <c r="D41" s="61">
        <v>0</v>
      </c>
      <c r="E41" s="61"/>
      <c r="F41" s="61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65">
        <f>C7+C27+C38+C40</f>
        <v>374318678</v>
      </c>
      <c r="D42" s="65">
        <f>D7+D27+D38+D40</f>
        <v>12156919</v>
      </c>
      <c r="E42" s="65">
        <f>E7+E27+E38+E40</f>
        <v>402781624</v>
      </c>
      <c r="F42" s="65">
        <f>F7+F27+F38+F40</f>
        <v>14299440.03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65">
        <f>C10+C33+C39+C41</f>
        <v>349803535</v>
      </c>
      <c r="D43" s="65">
        <f>D10+D33+D39+D41</f>
        <v>79637349</v>
      </c>
      <c r="E43" s="65">
        <f>E10+E33+E39+E41</f>
        <v>537877433</v>
      </c>
      <c r="F43" s="65">
        <f>F10+F33+F39+F41</f>
        <v>231059359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65">
        <f>C42-C43</f>
        <v>24515143</v>
      </c>
      <c r="D44" s="65">
        <f>D42-D43</f>
        <v>-67480430</v>
      </c>
      <c r="E44" s="65">
        <f>E42-E43</f>
        <v>-135095809</v>
      </c>
      <c r="F44" s="65">
        <f>F42-F43</f>
        <v>-216759918.97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62">
        <f>IF(C42&gt;C43,C42-C43,0)</f>
        <v>24515143</v>
      </c>
      <c r="D45" s="62">
        <f>IF(D42&gt;D43,D42-D43,0)</f>
        <v>0</v>
      </c>
      <c r="E45" s="62">
        <f>IF(E42&gt;E43,E42-E43,0)</f>
        <v>0</v>
      </c>
      <c r="F45" s="62"/>
      <c r="I45" s="34"/>
      <c r="M45" s="34"/>
      <c r="N45" s="34"/>
    </row>
    <row r="46" spans="1:14" ht="12.75">
      <c r="A46" s="48" t="s">
        <v>176</v>
      </c>
      <c r="B46" s="1">
        <v>150</v>
      </c>
      <c r="C46" s="62">
        <f>IF(C43&gt;C42,C43-C42,0)</f>
        <v>0</v>
      </c>
      <c r="D46" s="62">
        <v>0</v>
      </c>
      <c r="E46" s="62"/>
      <c r="F46" s="62">
        <v>0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6">
        <v>5790959</v>
      </c>
      <c r="D47" s="66">
        <v>0</v>
      </c>
      <c r="E47" s="66">
        <v>-23160384</v>
      </c>
      <c r="F47" s="66"/>
      <c r="I47" s="34"/>
      <c r="M47" s="34"/>
      <c r="N47" s="34"/>
    </row>
    <row r="48" spans="1:14" ht="12.75">
      <c r="A48" s="35" t="s">
        <v>178</v>
      </c>
      <c r="B48" s="1">
        <v>152</v>
      </c>
      <c r="C48" s="65">
        <f>C44-C47</f>
        <v>18724184</v>
      </c>
      <c r="D48" s="65">
        <f>D44-D47</f>
        <v>-67480430</v>
      </c>
      <c r="E48" s="65">
        <f>E44-E47</f>
        <v>-111935425</v>
      </c>
      <c r="F48" s="65">
        <f>F44-F47</f>
        <v>-216759918.97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62">
        <f>IF(C48&gt;0,C48,0)</f>
        <v>18724184</v>
      </c>
      <c r="D49" s="62">
        <f>IF(D48&gt;0,D48,0)</f>
        <v>0</v>
      </c>
      <c r="E49" s="62">
        <f>IF(E48&gt;0,E48,0)</f>
        <v>0</v>
      </c>
      <c r="F49" s="62"/>
      <c r="I49" s="34"/>
      <c r="M49" s="34"/>
      <c r="N49" s="34"/>
    </row>
    <row r="50" spans="1:14" ht="12.75">
      <c r="A50" s="60" t="s">
        <v>180</v>
      </c>
      <c r="B50" s="2">
        <v>154</v>
      </c>
      <c r="C50" s="67">
        <f>IF(C48&lt;0,-C48,0)</f>
        <v>0</v>
      </c>
      <c r="D50" s="67">
        <f>IF(D48&lt;0,-D48,0)</f>
        <v>67480430</v>
      </c>
      <c r="E50" s="67">
        <f>IF(E48&lt;0,-E48,0)</f>
        <v>111935425</v>
      </c>
      <c r="F50" s="67">
        <f>IF(F48&lt;0,-F48,0)</f>
        <v>216759918.97</v>
      </c>
      <c r="I50" s="34"/>
      <c r="M50" s="34"/>
      <c r="N50" s="34"/>
    </row>
    <row r="51" spans="1:14" ht="12.75">
      <c r="A51" s="42" t="s">
        <v>181</v>
      </c>
      <c r="B51" s="43"/>
      <c r="C51" s="183">
        <v>0</v>
      </c>
      <c r="D51" s="183">
        <v>0</v>
      </c>
      <c r="E51" s="183">
        <v>0</v>
      </c>
      <c r="F51" s="183">
        <v>0</v>
      </c>
      <c r="I51" s="34"/>
      <c r="M51" s="34"/>
      <c r="N51" s="34"/>
    </row>
    <row r="52" spans="1:14" ht="12.75">
      <c r="A52" s="46" t="s">
        <v>182</v>
      </c>
      <c r="B52" s="15"/>
      <c r="C52" s="184">
        <v>0</v>
      </c>
      <c r="D52" s="184">
        <v>0</v>
      </c>
      <c r="E52" s="184">
        <v>0</v>
      </c>
      <c r="F52" s="184">
        <v>0</v>
      </c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183">
        <v>0</v>
      </c>
      <c r="D55" s="183">
        <v>0</v>
      </c>
      <c r="E55" s="183">
        <v>0</v>
      </c>
      <c r="F55" s="183">
        <v>0</v>
      </c>
      <c r="I55" s="34"/>
      <c r="M55" s="34"/>
      <c r="N55" s="34"/>
    </row>
    <row r="56" spans="1:14" ht="12.75">
      <c r="A56" s="46" t="s">
        <v>186</v>
      </c>
      <c r="B56" s="8">
        <v>157</v>
      </c>
      <c r="C56" s="194">
        <v>18724184</v>
      </c>
      <c r="D56" s="194">
        <v>0</v>
      </c>
      <c r="E56" s="194">
        <v>-111935425</v>
      </c>
      <c r="F56" s="194">
        <v>0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71">
        <v>10955</v>
      </c>
      <c r="D57" s="71">
        <v>0</v>
      </c>
      <c r="E57" s="71">
        <v>0</v>
      </c>
      <c r="F57" s="71">
        <v>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1">
        <v>0</v>
      </c>
      <c r="D58" s="61">
        <v>0</v>
      </c>
      <c r="E58" s="61">
        <v>0</v>
      </c>
      <c r="F58" s="61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1">
        <v>0</v>
      </c>
      <c r="D59" s="61">
        <v>0</v>
      </c>
      <c r="E59" s="61">
        <v>0</v>
      </c>
      <c r="F59" s="61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1">
        <v>10955</v>
      </c>
      <c r="D60" s="61">
        <v>0</v>
      </c>
      <c r="E60" s="61">
        <v>0</v>
      </c>
      <c r="F60" s="61">
        <v>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">
        <v>0</v>
      </c>
      <c r="D61" s="6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1">
        <v>0</v>
      </c>
      <c r="D62" s="61">
        <v>0</v>
      </c>
      <c r="E62" s="61">
        <v>0</v>
      </c>
      <c r="F62" s="61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1">
        <v>0</v>
      </c>
      <c r="D63" s="61">
        <v>0</v>
      </c>
      <c r="E63" s="61">
        <v>0</v>
      </c>
      <c r="F63" s="61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1">
        <v>0</v>
      </c>
      <c r="D65" s="61">
        <v>0</v>
      </c>
      <c r="E65" s="61">
        <v>0</v>
      </c>
      <c r="F65" s="61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71">
        <v>10955</v>
      </c>
      <c r="D66" s="71">
        <v>0</v>
      </c>
      <c r="E66" s="71">
        <v>0</v>
      </c>
      <c r="F66" s="71">
        <v>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93">
        <v>18735139</v>
      </c>
      <c r="D67" s="193">
        <v>0</v>
      </c>
      <c r="E67" s="193">
        <v>-111935425</v>
      </c>
      <c r="F67" s="193">
        <v>0</v>
      </c>
      <c r="I67" s="34"/>
      <c r="M67" s="34"/>
      <c r="N67" s="34"/>
    </row>
    <row r="68" spans="1:6" ht="22.5" customHeight="1">
      <c r="A68" s="74" t="s">
        <v>198</v>
      </c>
      <c r="B68" s="75"/>
      <c r="C68" s="75"/>
      <c r="D68" s="75"/>
      <c r="E68" s="75"/>
      <c r="F68" s="185"/>
    </row>
    <row r="69" spans="1:6" ht="12.75">
      <c r="A69" s="76" t="s">
        <v>199</v>
      </c>
      <c r="B69" s="77"/>
      <c r="C69" s="77"/>
      <c r="D69" s="77"/>
      <c r="E69" s="77"/>
      <c r="F69" s="186"/>
    </row>
    <row r="70" spans="1:6" ht="12.75">
      <c r="A70" s="35" t="s">
        <v>183</v>
      </c>
      <c r="B70" s="1">
        <v>169</v>
      </c>
      <c r="C70" s="6"/>
      <c r="D70" s="6"/>
      <c r="E70" s="64">
        <v>0</v>
      </c>
      <c r="F70" s="6"/>
    </row>
    <row r="71" spans="1:6" ht="12.75">
      <c r="A71" s="49" t="s">
        <v>184</v>
      </c>
      <c r="B71" s="4">
        <v>170</v>
      </c>
      <c r="C71" s="7"/>
      <c r="D71" s="7"/>
      <c r="E71" s="7"/>
      <c r="F71" s="7"/>
    </row>
  </sheetData>
  <sheetProtection/>
  <dataValidations count="1">
    <dataValidation allowBlank="1" sqref="F7:F67 E7:E71 C7:D67 C70:D71 F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55">
      <selection activeCell="F12" sqref="F12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9.5742187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71" t="s">
        <v>273</v>
      </c>
      <c r="B1" s="172"/>
      <c r="C1" s="172"/>
      <c r="D1" s="173"/>
    </row>
    <row r="2" spans="1:4" ht="12.75">
      <c r="A2" s="174" t="s">
        <v>293</v>
      </c>
      <c r="B2" s="78"/>
      <c r="C2" s="78"/>
      <c r="D2" s="175"/>
    </row>
    <row r="3" spans="1:4" ht="12.75">
      <c r="A3" s="82" t="s">
        <v>291</v>
      </c>
      <c r="B3" s="83"/>
      <c r="C3" s="83"/>
      <c r="D3" s="84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9" t="s">
        <v>203</v>
      </c>
      <c r="B6" s="80"/>
      <c r="C6" s="80"/>
      <c r="D6" s="81"/>
    </row>
    <row r="7" spans="1:7" ht="12.75">
      <c r="A7" s="48" t="s">
        <v>204</v>
      </c>
      <c r="B7" s="1">
        <v>1</v>
      </c>
      <c r="C7" s="196">
        <v>24515143</v>
      </c>
      <c r="D7" s="6">
        <v>-135095809</v>
      </c>
      <c r="F7" s="34"/>
      <c r="G7" s="34"/>
    </row>
    <row r="8" spans="1:7" ht="12.75">
      <c r="A8" s="48" t="s">
        <v>205</v>
      </c>
      <c r="B8" s="1">
        <v>2</v>
      </c>
      <c r="C8" s="196">
        <v>57682870</v>
      </c>
      <c r="D8" s="6">
        <v>207598789</v>
      </c>
      <c r="F8" s="34"/>
      <c r="G8" s="34"/>
    </row>
    <row r="9" spans="1:7" ht="12.75">
      <c r="A9" s="48" t="s">
        <v>276</v>
      </c>
      <c r="B9" s="1">
        <v>3</v>
      </c>
      <c r="C9" s="196">
        <v>-3938435</v>
      </c>
      <c r="D9" s="6">
        <v>6938524</v>
      </c>
      <c r="G9" s="34"/>
    </row>
    <row r="10" spans="1:7" ht="12.75">
      <c r="A10" s="48" t="s">
        <v>206</v>
      </c>
      <c r="B10" s="1">
        <v>4</v>
      </c>
      <c r="C10" s="196">
        <v>3510779</v>
      </c>
      <c r="D10" s="6"/>
      <c r="G10" s="34"/>
    </row>
    <row r="11" spans="1:7" ht="12.75">
      <c r="A11" s="48" t="s">
        <v>207</v>
      </c>
      <c r="B11" s="1">
        <v>5</v>
      </c>
      <c r="C11" s="196"/>
      <c r="D11" s="6">
        <v>-239202</v>
      </c>
      <c r="G11" s="34"/>
    </row>
    <row r="12" spans="1:7" ht="12.75">
      <c r="A12" s="48" t="s">
        <v>208</v>
      </c>
      <c r="B12" s="1">
        <v>6</v>
      </c>
      <c r="C12" s="196">
        <v>9926283</v>
      </c>
      <c r="D12" s="6">
        <v>78790117</v>
      </c>
      <c r="G12" s="34"/>
    </row>
    <row r="13" spans="1:7" ht="12.75">
      <c r="A13" s="35" t="s">
        <v>209</v>
      </c>
      <c r="B13" s="1">
        <v>7</v>
      </c>
      <c r="C13" s="197">
        <v>91696641</v>
      </c>
      <c r="D13" s="198">
        <v>157992419</v>
      </c>
      <c r="G13" s="34"/>
    </row>
    <row r="14" spans="1:7" ht="12.75">
      <c r="A14" s="48" t="s">
        <v>210</v>
      </c>
      <c r="B14" s="1">
        <v>8</v>
      </c>
      <c r="C14" s="196"/>
      <c r="D14" s="6"/>
      <c r="G14" s="34"/>
    </row>
    <row r="15" spans="1:7" ht="12.75">
      <c r="A15" s="48" t="s">
        <v>211</v>
      </c>
      <c r="B15" s="1">
        <v>9</v>
      </c>
      <c r="C15" s="196"/>
      <c r="D15" s="6">
        <v>21139116</v>
      </c>
      <c r="G15" s="34"/>
    </row>
    <row r="16" spans="1:7" ht="12.75">
      <c r="A16" s="48" t="s">
        <v>212</v>
      </c>
      <c r="B16" s="1">
        <v>10</v>
      </c>
      <c r="C16" s="196">
        <v>811295</v>
      </c>
      <c r="D16" s="6"/>
      <c r="G16" s="34"/>
    </row>
    <row r="17" spans="1:7" ht="12.75">
      <c r="A17" s="48" t="s">
        <v>213</v>
      </c>
      <c r="B17" s="1">
        <v>11</v>
      </c>
      <c r="C17" s="196"/>
      <c r="D17" s="6">
        <v>51736194</v>
      </c>
      <c r="G17" s="34"/>
    </row>
    <row r="18" spans="1:7" ht="12.75">
      <c r="A18" s="35" t="s">
        <v>214</v>
      </c>
      <c r="B18" s="1">
        <v>12</v>
      </c>
      <c r="C18" s="197">
        <v>811295</v>
      </c>
      <c r="D18" s="198">
        <v>72875310</v>
      </c>
      <c r="G18" s="34"/>
    </row>
    <row r="19" spans="1:7" ht="12.75">
      <c r="A19" s="35" t="s">
        <v>215</v>
      </c>
      <c r="B19" s="1">
        <v>13</v>
      </c>
      <c r="C19" s="197">
        <v>90885346</v>
      </c>
      <c r="D19" s="198">
        <v>85117109</v>
      </c>
      <c r="G19" s="34"/>
    </row>
    <row r="20" spans="1:7" ht="12.75">
      <c r="A20" s="35" t="s">
        <v>216</v>
      </c>
      <c r="B20" s="1">
        <v>14</v>
      </c>
      <c r="C20" s="197">
        <v>0</v>
      </c>
      <c r="D20" s="198">
        <v>0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196">
        <v>23900</v>
      </c>
      <c r="D22" s="6">
        <v>131318</v>
      </c>
      <c r="G22" s="34"/>
    </row>
    <row r="23" spans="1:7" ht="12.75" customHeight="1">
      <c r="A23" s="48" t="s">
        <v>219</v>
      </c>
      <c r="B23" s="1">
        <v>16</v>
      </c>
      <c r="C23" s="196"/>
      <c r="D23" s="6"/>
      <c r="G23" s="34"/>
    </row>
    <row r="24" spans="1:7" ht="12.75" customHeight="1">
      <c r="A24" s="48" t="s">
        <v>220</v>
      </c>
      <c r="B24" s="1">
        <v>17</v>
      </c>
      <c r="C24" s="196">
        <v>34783</v>
      </c>
      <c r="D24" s="6">
        <v>11956</v>
      </c>
      <c r="G24" s="34"/>
    </row>
    <row r="25" spans="1:7" ht="12.75" customHeight="1">
      <c r="A25" s="48" t="s">
        <v>221</v>
      </c>
      <c r="B25" s="1">
        <v>18</v>
      </c>
      <c r="C25" s="196">
        <v>5913</v>
      </c>
      <c r="D25" s="6"/>
      <c r="G25" s="34"/>
    </row>
    <row r="26" spans="1:7" ht="12.75" customHeight="1">
      <c r="A26" s="48" t="s">
        <v>222</v>
      </c>
      <c r="B26" s="1">
        <v>19</v>
      </c>
      <c r="C26" s="196"/>
      <c r="D26" s="6"/>
      <c r="G26" s="34"/>
    </row>
    <row r="27" spans="1:7" ht="12.75" customHeight="1">
      <c r="A27" s="35" t="s">
        <v>223</v>
      </c>
      <c r="B27" s="1">
        <v>20</v>
      </c>
      <c r="C27" s="197">
        <v>64596</v>
      </c>
      <c r="D27" s="198">
        <v>143274</v>
      </c>
      <c r="G27" s="34"/>
    </row>
    <row r="28" spans="1:7" ht="12.75" customHeight="1">
      <c r="A28" s="48" t="s">
        <v>224</v>
      </c>
      <c r="B28" s="1">
        <v>21</v>
      </c>
      <c r="C28" s="196">
        <v>74369271</v>
      </c>
      <c r="D28" s="6">
        <v>40093557</v>
      </c>
      <c r="G28" s="34"/>
    </row>
    <row r="29" spans="1:7" ht="12.75" customHeight="1">
      <c r="A29" s="48" t="s">
        <v>225</v>
      </c>
      <c r="B29" s="1">
        <v>22</v>
      </c>
      <c r="C29" s="196">
        <v>14524</v>
      </c>
      <c r="D29" s="6"/>
      <c r="G29" s="34"/>
    </row>
    <row r="30" spans="1:7" ht="12.75" customHeight="1">
      <c r="A30" s="48" t="s">
        <v>226</v>
      </c>
      <c r="B30" s="1">
        <v>23</v>
      </c>
      <c r="C30" s="196"/>
      <c r="D30" s="6"/>
      <c r="G30" s="34"/>
    </row>
    <row r="31" spans="1:7" ht="12.75" customHeight="1">
      <c r="A31" s="35" t="s">
        <v>227</v>
      </c>
      <c r="B31" s="1">
        <v>24</v>
      </c>
      <c r="C31" s="197">
        <v>74383795</v>
      </c>
      <c r="D31" s="198">
        <v>40093557</v>
      </c>
      <c r="G31" s="34"/>
    </row>
    <row r="32" spans="1:7" ht="12.75" customHeight="1">
      <c r="A32" s="35" t="s">
        <v>228</v>
      </c>
      <c r="B32" s="1">
        <v>25</v>
      </c>
      <c r="C32" s="197">
        <v>0</v>
      </c>
      <c r="D32" s="198">
        <v>0</v>
      </c>
      <c r="G32" s="34"/>
    </row>
    <row r="33" spans="1:7" ht="12.75" customHeight="1">
      <c r="A33" s="35" t="s">
        <v>229</v>
      </c>
      <c r="B33" s="1">
        <v>26</v>
      </c>
      <c r="C33" s="197">
        <v>74319199</v>
      </c>
      <c r="D33" s="198">
        <v>39950283</v>
      </c>
      <c r="G33" s="34"/>
    </row>
    <row r="34" spans="1:7" ht="12.75" customHeight="1">
      <c r="A34" s="79" t="s">
        <v>230</v>
      </c>
      <c r="B34" s="80"/>
      <c r="C34" s="80"/>
      <c r="D34" s="81"/>
      <c r="G34" s="34"/>
    </row>
    <row r="35" spans="1:7" ht="12.75" customHeight="1">
      <c r="A35" s="48" t="s">
        <v>231</v>
      </c>
      <c r="B35" s="1">
        <v>27</v>
      </c>
      <c r="C35" s="61"/>
      <c r="D35" s="61"/>
      <c r="G35" s="34"/>
    </row>
    <row r="36" spans="1:7" ht="12.75" customHeight="1">
      <c r="A36" s="48" t="s">
        <v>232</v>
      </c>
      <c r="B36" s="1">
        <v>28</v>
      </c>
      <c r="C36" s="196">
        <v>48714404</v>
      </c>
      <c r="D36" s="6"/>
      <c r="G36" s="34"/>
    </row>
    <row r="37" spans="1:7" ht="12.75" customHeight="1">
      <c r="A37" s="48" t="s">
        <v>233</v>
      </c>
      <c r="B37" s="1">
        <v>29</v>
      </c>
      <c r="C37" s="196"/>
      <c r="D37" s="6"/>
      <c r="G37" s="34"/>
    </row>
    <row r="38" spans="1:7" ht="12.75">
      <c r="A38" s="35" t="s">
        <v>234</v>
      </c>
      <c r="B38" s="1">
        <v>30</v>
      </c>
      <c r="C38" s="197">
        <f>SUM(C35:C37)</f>
        <v>48714404</v>
      </c>
      <c r="D38" s="198">
        <f>SUM(D35:D37)</f>
        <v>0</v>
      </c>
      <c r="G38" s="34"/>
    </row>
    <row r="39" spans="1:7" ht="12.75">
      <c r="A39" s="48" t="s">
        <v>235</v>
      </c>
      <c r="B39" s="1">
        <v>31</v>
      </c>
      <c r="C39" s="196">
        <v>18633795</v>
      </c>
      <c r="D39" s="6">
        <v>66199869</v>
      </c>
      <c r="G39" s="34"/>
    </row>
    <row r="40" spans="1:7" ht="12.75">
      <c r="A40" s="48" t="s">
        <v>236</v>
      </c>
      <c r="B40" s="1">
        <v>32</v>
      </c>
      <c r="C40" s="196"/>
      <c r="D40" s="6"/>
      <c r="G40" s="34"/>
    </row>
    <row r="41" spans="1:7" ht="12.75">
      <c r="A41" s="48" t="s">
        <v>237</v>
      </c>
      <c r="B41" s="1">
        <v>33</v>
      </c>
      <c r="C41" s="196"/>
      <c r="D41" s="6"/>
      <c r="G41" s="34"/>
    </row>
    <row r="42" spans="1:7" ht="12.75">
      <c r="A42" s="48" t="s">
        <v>238</v>
      </c>
      <c r="B42" s="1">
        <v>34</v>
      </c>
      <c r="C42" s="196"/>
      <c r="D42" s="6"/>
      <c r="G42" s="34"/>
    </row>
    <row r="43" spans="1:7" ht="12.75">
      <c r="A43" s="48" t="s">
        <v>239</v>
      </c>
      <c r="B43" s="1">
        <v>35</v>
      </c>
      <c r="C43" s="196"/>
      <c r="D43" s="6"/>
      <c r="G43" s="34"/>
    </row>
    <row r="44" spans="1:7" ht="12.75">
      <c r="A44" s="35" t="s">
        <v>240</v>
      </c>
      <c r="B44" s="1">
        <v>36</v>
      </c>
      <c r="C44" s="197">
        <f>SUM(C39:C43)</f>
        <v>18633795</v>
      </c>
      <c r="D44" s="198">
        <f>SUM(D39:D43)</f>
        <v>66199869</v>
      </c>
      <c r="G44" s="34"/>
    </row>
    <row r="45" spans="1:7" ht="12.75">
      <c r="A45" s="35" t="s">
        <v>241</v>
      </c>
      <c r="B45" s="1">
        <v>37</v>
      </c>
      <c r="C45" s="197">
        <f>IF(C38&gt;C44,C38-C44,0)</f>
        <v>30080609</v>
      </c>
      <c r="D45" s="198">
        <f>IF(D38&gt;D44,D38-D44,0)</f>
        <v>0</v>
      </c>
      <c r="G45" s="34"/>
    </row>
    <row r="46" spans="1:7" ht="12.75">
      <c r="A46" s="35" t="s">
        <v>242</v>
      </c>
      <c r="B46" s="1">
        <v>38</v>
      </c>
      <c r="C46" s="197">
        <f>IF(C44&gt;C38,C44-C38,0)</f>
        <v>0</v>
      </c>
      <c r="D46" s="198">
        <f>IF(D44&gt;D38,D44-D38,0)</f>
        <v>66199869</v>
      </c>
      <c r="G46" s="34"/>
    </row>
    <row r="47" spans="1:7" ht="12.75">
      <c r="A47" s="48" t="s">
        <v>243</v>
      </c>
      <c r="B47" s="1">
        <v>39</v>
      </c>
      <c r="C47" s="197">
        <f>IF(C19-C20+C32-C33+C45-C46&gt;0,C19-C20+C32-C33+C45-C46,0)</f>
        <v>46646756</v>
      </c>
      <c r="D47" s="198">
        <v>0</v>
      </c>
      <c r="G47" s="34"/>
    </row>
    <row r="48" spans="1:7" ht="12.75">
      <c r="A48" s="48" t="s">
        <v>244</v>
      </c>
      <c r="B48" s="1">
        <v>40</v>
      </c>
      <c r="C48" s="197">
        <f>IF(C20-C19+C33-C32+C46-C45&gt;0,C20-C19+C33-C32+C46-C45,0)</f>
        <v>0</v>
      </c>
      <c r="D48" s="198">
        <f>IF(D20-D19+D33-D32+D46-D45&gt;0,D20-D19+D33-D32+D46-D45,0)</f>
        <v>21033043</v>
      </c>
      <c r="G48" s="34"/>
    </row>
    <row r="49" spans="1:7" ht="12.75">
      <c r="A49" s="48" t="s">
        <v>245</v>
      </c>
      <c r="B49" s="1">
        <v>41</v>
      </c>
      <c r="C49" s="196">
        <v>66722373</v>
      </c>
      <c r="D49" s="6">
        <v>113421141</v>
      </c>
      <c r="G49" s="34"/>
    </row>
    <row r="50" spans="1:7" ht="12.75">
      <c r="A50" s="48" t="s">
        <v>246</v>
      </c>
      <c r="B50" s="1">
        <v>42</v>
      </c>
      <c r="C50" s="196">
        <v>46698768</v>
      </c>
      <c r="D50" s="6">
        <v>0</v>
      </c>
      <c r="G50" s="34"/>
    </row>
    <row r="51" spans="1:7" ht="12.75">
      <c r="A51" s="48" t="s">
        <v>247</v>
      </c>
      <c r="B51" s="1">
        <v>43</v>
      </c>
      <c r="C51" s="196"/>
      <c r="D51" s="6">
        <v>21033043</v>
      </c>
      <c r="G51" s="34"/>
    </row>
    <row r="52" spans="1:7" ht="12.75">
      <c r="A52" s="36" t="s">
        <v>248</v>
      </c>
      <c r="B52" s="4">
        <v>44</v>
      </c>
      <c r="C52" s="199">
        <f>C49+C50-C51</f>
        <v>113421141</v>
      </c>
      <c r="D52" s="200">
        <f>D49+D50-D51</f>
        <v>92388098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2">
    <dataValidation type="whole" operator="notEqual" allowBlank="1" showInputMessage="1" showErrorMessage="1" errorTitle="Pogrešan unos" error="Mogu se unijeti samo cjelobrojne vrijednosti." sqref="C7:D12 C14:D17 C35:D37 C22:D26 C28:D30 C49:D51 C39:D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13:D13 C18:D20 C31:D33 C52:D52 C44:D48 C38:D3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25" zoomScalePageLayoutView="0" workbookViewId="0" topLeftCell="A1">
      <selection activeCell="F34" sqref="F34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90" t="s">
        <v>271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6"/>
    </row>
    <row r="2" spans="1:12" ht="15.75">
      <c r="A2" s="85"/>
      <c r="B2" s="86"/>
      <c r="C2" s="277" t="s">
        <v>249</v>
      </c>
      <c r="D2" s="277"/>
      <c r="E2" s="87">
        <v>42370</v>
      </c>
      <c r="F2" s="88" t="s">
        <v>33</v>
      </c>
      <c r="G2" s="278">
        <v>42735</v>
      </c>
      <c r="H2" s="279"/>
      <c r="I2" s="86"/>
      <c r="J2" s="86"/>
      <c r="K2" s="86"/>
      <c r="L2" s="28"/>
    </row>
    <row r="3" spans="1:11" ht="22.5">
      <c r="A3" s="280" t="s">
        <v>34</v>
      </c>
      <c r="B3" s="280"/>
      <c r="C3" s="280"/>
      <c r="D3" s="280"/>
      <c r="E3" s="280"/>
      <c r="F3" s="280"/>
      <c r="G3" s="280"/>
      <c r="H3" s="280"/>
      <c r="I3" s="29" t="s">
        <v>35</v>
      </c>
      <c r="J3" s="30" t="s">
        <v>250</v>
      </c>
      <c r="K3" s="30" t="s">
        <v>251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32">
        <v>2</v>
      </c>
      <c r="J4" s="31" t="s">
        <v>4</v>
      </c>
      <c r="K4" s="31" t="s">
        <v>5</v>
      </c>
    </row>
    <row r="5" spans="1:16" ht="12.75">
      <c r="A5" s="275" t="s">
        <v>252</v>
      </c>
      <c r="B5" s="276"/>
      <c r="C5" s="276"/>
      <c r="D5" s="276"/>
      <c r="E5" s="276"/>
      <c r="F5" s="276"/>
      <c r="G5" s="276"/>
      <c r="H5" s="276"/>
      <c r="I5" s="11">
        <v>1</v>
      </c>
      <c r="J5" s="5">
        <v>43650000</v>
      </c>
      <c r="K5" s="5">
        <v>43650000</v>
      </c>
      <c r="N5" s="33"/>
      <c r="P5" s="33"/>
    </row>
    <row r="6" spans="1:16" ht="12.75">
      <c r="A6" s="275" t="s">
        <v>253</v>
      </c>
      <c r="B6" s="276"/>
      <c r="C6" s="276"/>
      <c r="D6" s="276"/>
      <c r="E6" s="276"/>
      <c r="F6" s="276"/>
      <c r="G6" s="276"/>
      <c r="H6" s="276"/>
      <c r="I6" s="11">
        <v>2</v>
      </c>
      <c r="J6" s="6">
        <v>0</v>
      </c>
      <c r="K6" s="6">
        <v>0</v>
      </c>
      <c r="N6" s="33"/>
      <c r="P6" s="33"/>
    </row>
    <row r="7" spans="1:16" ht="12.75">
      <c r="A7" s="275" t="s">
        <v>254</v>
      </c>
      <c r="B7" s="276"/>
      <c r="C7" s="276"/>
      <c r="D7" s="276"/>
      <c r="E7" s="276"/>
      <c r="F7" s="276"/>
      <c r="G7" s="276"/>
      <c r="H7" s="276"/>
      <c r="I7" s="11">
        <v>3</v>
      </c>
      <c r="J7" s="6">
        <v>638722887</v>
      </c>
      <c r="K7" s="6">
        <v>1121735053</v>
      </c>
      <c r="N7" s="33"/>
      <c r="P7" s="33"/>
    </row>
    <row r="8" spans="1:16" ht="12.75">
      <c r="A8" s="275" t="s">
        <v>255</v>
      </c>
      <c r="B8" s="276"/>
      <c r="C8" s="276"/>
      <c r="D8" s="276"/>
      <c r="E8" s="276"/>
      <c r="F8" s="276"/>
      <c r="G8" s="276"/>
      <c r="H8" s="276"/>
      <c r="I8" s="11">
        <v>4</v>
      </c>
      <c r="J8" s="6">
        <v>2259658</v>
      </c>
      <c r="K8" s="6">
        <v>20983842</v>
      </c>
      <c r="N8" s="33"/>
      <c r="P8" s="33"/>
    </row>
    <row r="9" spans="1:16" ht="12.75">
      <c r="A9" s="275" t="s">
        <v>256</v>
      </c>
      <c r="B9" s="276"/>
      <c r="C9" s="276"/>
      <c r="D9" s="276"/>
      <c r="E9" s="276"/>
      <c r="F9" s="276"/>
      <c r="G9" s="276"/>
      <c r="H9" s="276"/>
      <c r="I9" s="11">
        <v>5</v>
      </c>
      <c r="J9" s="6">
        <v>18724184</v>
      </c>
      <c r="K9" s="6">
        <v>-111935425</v>
      </c>
      <c r="N9" s="33"/>
      <c r="P9" s="33"/>
    </row>
    <row r="10" spans="1:16" ht="12.75">
      <c r="A10" s="275" t="s">
        <v>257</v>
      </c>
      <c r="B10" s="276"/>
      <c r="C10" s="276"/>
      <c r="D10" s="276"/>
      <c r="E10" s="276"/>
      <c r="F10" s="276"/>
      <c r="G10" s="276"/>
      <c r="H10" s="276"/>
      <c r="I10" s="11">
        <v>6</v>
      </c>
      <c r="J10" s="6"/>
      <c r="K10" s="6"/>
      <c r="N10" s="33"/>
      <c r="P10" s="33"/>
    </row>
    <row r="11" spans="1:16" ht="12.75">
      <c r="A11" s="275" t="s">
        <v>258</v>
      </c>
      <c r="B11" s="276"/>
      <c r="C11" s="276"/>
      <c r="D11" s="276"/>
      <c r="E11" s="276"/>
      <c r="F11" s="276"/>
      <c r="G11" s="276"/>
      <c r="H11" s="276"/>
      <c r="I11" s="11">
        <v>7</v>
      </c>
      <c r="J11" s="6"/>
      <c r="K11" s="6"/>
      <c r="N11" s="33"/>
      <c r="P11" s="33"/>
    </row>
    <row r="12" spans="1:16" ht="12.75">
      <c r="A12" s="275" t="s">
        <v>259</v>
      </c>
      <c r="B12" s="276"/>
      <c r="C12" s="276"/>
      <c r="D12" s="276"/>
      <c r="E12" s="276"/>
      <c r="F12" s="276"/>
      <c r="G12" s="276"/>
      <c r="H12" s="276"/>
      <c r="I12" s="11">
        <v>8</v>
      </c>
      <c r="J12" s="6"/>
      <c r="K12" s="6"/>
      <c r="N12" s="33"/>
      <c r="P12" s="33"/>
    </row>
    <row r="13" spans="1:16" ht="12.75">
      <c r="A13" s="275" t="s">
        <v>260</v>
      </c>
      <c r="B13" s="276"/>
      <c r="C13" s="276"/>
      <c r="D13" s="276"/>
      <c r="E13" s="276"/>
      <c r="F13" s="276"/>
      <c r="G13" s="276"/>
      <c r="H13" s="276"/>
      <c r="I13" s="11">
        <v>9</v>
      </c>
      <c r="J13" s="6">
        <v>77526</v>
      </c>
      <c r="K13" s="6">
        <v>114756</v>
      </c>
      <c r="N13" s="33"/>
      <c r="P13" s="33"/>
    </row>
    <row r="14" spans="1:16" ht="12.75">
      <c r="A14" s="286" t="s">
        <v>261</v>
      </c>
      <c r="B14" s="287"/>
      <c r="C14" s="287"/>
      <c r="D14" s="287"/>
      <c r="E14" s="287"/>
      <c r="F14" s="287"/>
      <c r="G14" s="287"/>
      <c r="H14" s="287"/>
      <c r="I14" s="11">
        <v>10</v>
      </c>
      <c r="J14" s="69">
        <f>SUM(J5:J13)</f>
        <v>703434255</v>
      </c>
      <c r="K14" s="69">
        <f>SUM(K5:K13)</f>
        <v>1074548226</v>
      </c>
      <c r="L14" s="33"/>
      <c r="N14" s="33"/>
      <c r="P14" s="33"/>
    </row>
    <row r="15" spans="1:16" ht="12.75">
      <c r="A15" s="275" t="s">
        <v>270</v>
      </c>
      <c r="B15" s="276"/>
      <c r="C15" s="276"/>
      <c r="D15" s="276"/>
      <c r="E15" s="276"/>
      <c r="F15" s="276"/>
      <c r="G15" s="276"/>
      <c r="H15" s="276"/>
      <c r="I15" s="11">
        <v>11</v>
      </c>
      <c r="J15" s="6"/>
      <c r="K15" s="6"/>
      <c r="N15" s="33"/>
      <c r="P15" s="33"/>
    </row>
    <row r="16" spans="1:16" ht="12.75">
      <c r="A16" s="275" t="s">
        <v>269</v>
      </c>
      <c r="B16" s="276"/>
      <c r="C16" s="276"/>
      <c r="D16" s="276"/>
      <c r="E16" s="276"/>
      <c r="F16" s="276"/>
      <c r="G16" s="276"/>
      <c r="H16" s="276"/>
      <c r="I16" s="11">
        <v>12</v>
      </c>
      <c r="J16" s="6"/>
      <c r="K16" s="6"/>
      <c r="N16" s="33"/>
      <c r="P16" s="33"/>
    </row>
    <row r="17" spans="1:16" ht="12.75">
      <c r="A17" s="275" t="s">
        <v>268</v>
      </c>
      <c r="B17" s="276"/>
      <c r="C17" s="276"/>
      <c r="D17" s="276"/>
      <c r="E17" s="276"/>
      <c r="F17" s="276"/>
      <c r="G17" s="276"/>
      <c r="H17" s="276"/>
      <c r="I17" s="11">
        <v>13</v>
      </c>
      <c r="J17" s="6"/>
      <c r="K17" s="6"/>
      <c r="N17" s="33"/>
      <c r="P17" s="33"/>
    </row>
    <row r="18" spans="1:16" ht="12.75">
      <c r="A18" s="275" t="s">
        <v>267</v>
      </c>
      <c r="B18" s="276"/>
      <c r="C18" s="276"/>
      <c r="D18" s="276"/>
      <c r="E18" s="276"/>
      <c r="F18" s="276"/>
      <c r="G18" s="276"/>
      <c r="H18" s="276"/>
      <c r="I18" s="11">
        <v>14</v>
      </c>
      <c r="J18" s="6"/>
      <c r="K18" s="6"/>
      <c r="N18" s="33"/>
      <c r="P18" s="33"/>
    </row>
    <row r="19" spans="1:16" ht="12.75">
      <c r="A19" s="275" t="s">
        <v>266</v>
      </c>
      <c r="B19" s="276"/>
      <c r="C19" s="276"/>
      <c r="D19" s="276"/>
      <c r="E19" s="276"/>
      <c r="F19" s="276"/>
      <c r="G19" s="276"/>
      <c r="H19" s="276"/>
      <c r="I19" s="11">
        <v>15</v>
      </c>
      <c r="J19" s="6"/>
      <c r="K19" s="6"/>
      <c r="N19" s="33"/>
      <c r="P19" s="33"/>
    </row>
    <row r="20" spans="1:16" ht="12.75">
      <c r="A20" s="275" t="s">
        <v>265</v>
      </c>
      <c r="B20" s="276"/>
      <c r="C20" s="276"/>
      <c r="D20" s="276"/>
      <c r="E20" s="276"/>
      <c r="F20" s="276"/>
      <c r="G20" s="276"/>
      <c r="H20" s="276"/>
      <c r="I20" s="11">
        <v>16</v>
      </c>
      <c r="J20" s="6"/>
      <c r="K20" s="6"/>
      <c r="N20" s="33"/>
      <c r="P20" s="33"/>
    </row>
    <row r="21" spans="1:16" ht="12.75">
      <c r="A21" s="286" t="s">
        <v>264</v>
      </c>
      <c r="B21" s="287"/>
      <c r="C21" s="287"/>
      <c r="D21" s="287"/>
      <c r="E21" s="287"/>
      <c r="F21" s="287"/>
      <c r="G21" s="287"/>
      <c r="H21" s="287"/>
      <c r="I21" s="11">
        <v>17</v>
      </c>
      <c r="J21" s="201">
        <f>SUM(J15:J20)</f>
        <v>0</v>
      </c>
      <c r="K21" s="201">
        <f>SUM(K15:K20)</f>
        <v>0</v>
      </c>
      <c r="N21" s="33"/>
      <c r="P21" s="33"/>
    </row>
    <row r="22" spans="1:14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  <c r="N22" s="33"/>
    </row>
    <row r="23" spans="1:11" ht="12.75">
      <c r="A23" s="282" t="s">
        <v>263</v>
      </c>
      <c r="B23" s="283"/>
      <c r="C23" s="283"/>
      <c r="D23" s="283"/>
      <c r="E23" s="283"/>
      <c r="F23" s="283"/>
      <c r="G23" s="283"/>
      <c r="H23" s="283"/>
      <c r="I23" s="12">
        <v>18</v>
      </c>
      <c r="J23" s="68">
        <f>J21</f>
        <v>0</v>
      </c>
      <c r="K23" s="68"/>
    </row>
    <row r="24" spans="1:11" ht="17.25" customHeight="1">
      <c r="A24" s="284" t="s">
        <v>262</v>
      </c>
      <c r="B24" s="285"/>
      <c r="C24" s="285"/>
      <c r="D24" s="285"/>
      <c r="E24" s="285"/>
      <c r="F24" s="285"/>
      <c r="G24" s="285"/>
      <c r="H24" s="285"/>
      <c r="I24" s="13">
        <v>19</v>
      </c>
      <c r="J24" s="67"/>
      <c r="K24" s="67"/>
    </row>
    <row r="25" spans="1:11" ht="30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15:K20 K9:K13 K5:K7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2017-02-28T10:51:22Z</cp:lastPrinted>
  <dcterms:created xsi:type="dcterms:W3CDTF">2008-10-17T11:51:54Z</dcterms:created>
  <dcterms:modified xsi:type="dcterms:W3CDTF">2017-02-28T10:51:53Z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