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85" windowWidth="19050" windowHeight="574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<sst xmlns="http://schemas.openxmlformats.org/spreadsheetml/2006/main" count="340" uniqueCount="308">
  <si>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</si>
  <si>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</si>
  <si>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</si>
  <si>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</si>
  <si>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</si>
  <si>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</si>
  <si>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</si>
  <si>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</si>
  <si>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</si>
  <si>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</si>
  <si>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</si>
  <si>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</si>
  <si>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</si>
  <si>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</si>
  <si>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</si>
  <si>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</si>
  <si>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</si>
  <si>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</si>
  <si>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</si>
  <si>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</si>
  <si>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</si>
  <si>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</si>
  <si>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</si>
  <si>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</si>
  <si>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</si>
  <si>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</si>
  <si>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</si>
  <si>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</si>
  <si>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</si>
  <si>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</si>
  <si>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</si>
  <si>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</si>
  <si>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</si>
  <si>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</si>
  <si>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</si>
  <si>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</si>
  <si>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</si>
  <si>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</si>
  <si>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</si>
  <si>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</si>
  <si>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</si>
  <si>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</si>
  <si>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</si>
  <si>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</si>
  <si>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</si>
  <si>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</si>
  <si>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</si>
  <si>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</si>
  <si>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</si>
  <si>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</si>
  <si>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</si>
  <si>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</si>
  <si>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</si>
  <si>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</si>
  <si>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</si>
  <si>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</si>
  <si>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</si>
  <si>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</si>
  <si>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</si>
  <si>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</si>
  <si>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</si>
  <si>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</si>
  <si>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</si>
  <si>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</si>
  <si>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</si>
  <si>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</si>
  <si>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</si>
  <si>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</si>
  <si>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</si>
  <si>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</si>
  <si>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</si>
  <si>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</si>
  <si>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</si>
  <si>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</si>
  <si>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</si>
  <si>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</si>
  <si>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</si>
  <si>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</si>
  <si>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</si>
  <si>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</si>
  <si>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</si>
  <si>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</si>
  <si>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</si>
  <si>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</si>
  <si>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</si>
  <si>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</si>
  <si>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</si>
  <si>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</si>
  <si>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</si>
  <si>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</si>
  <si>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</si>
  <si>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</si>
  <si>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</si>
  <si>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</si>
  <si>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</si>
  <si>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</si>
  <si>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</si>
  <si>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</si>
  <si>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</si>
  <si>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</si>
  <si>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</si>
  <si>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</si>
  <si>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</si>
  <si>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</si>
  <si>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</si>
  <si>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</si>
  <si>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</si>
  <si>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</si>
  <si>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</si>
  <si>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</si>
  <si>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</si>
  <si>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</si>
  <si>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</si>
  <si>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</si>
  <si>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</si>
  <si>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</si>
  <si>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</si>
  <si>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</si>
  <si>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</si>
  <si>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</si>
  <si>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</si>
  <si>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</si>
  <si>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</si>
  <si>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</si>
  <si>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</si>
  <si>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</si>
  <si>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</si>
  <si>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</si>
  <si>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</si>
  <si>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</si>
  <si>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</si>
  <si>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</si>
  <si>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</si>
  <si>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</si>
  <si>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</si>
  <si>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</si>
  <si>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</si>
  <si>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</si>
  <si>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</si>
  <si>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</si>
  <si>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</si>
  <si>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</si>
  <si>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</si>
  <si>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</si>
  <si>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</si>
  <si>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</si>
  <si>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</si>
  <si>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</si>
  <si>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</si>
  <si>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</si>
  <si>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</si>
  <si>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</si>
  <si>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</si>
  <si>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</si>
  <si>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</si>
  <si>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</si>
  <si>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</si>
  <si>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</si>
  <si>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</si>
  <si>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</si>
  <si>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</si>
  <si>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</si>
  <si>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</si>
  <si>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</si>
  <si>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</si>
  <si>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</si>
  <si>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</si>
  <si>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</si>
  <si>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</si>
  <si>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</si>
  <si>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</si>
  <si>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</si>
  <si>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</si>
  <si>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</si>
  <si>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</si>
  <si>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</si>
  <si>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</si>
  <si>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</si>
  <si>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</si>
  <si>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</si>
  <si>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</si>
  <si>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</si>
  <si>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</si>
  <si>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</si>
  <si>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</si>
  <si>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</si>
  <si>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</si>
  <si>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</si>
  <si>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</si>
  <si>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</si>
  <si>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</si>
  <si>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</si>
  <si>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</si>
  <si>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</si>
  <si>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</si>
  <si>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</si>
  <si>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</si>
  <si>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</si>
  <si>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</si>
  <si>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</si>
  <si>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</si>
  <si>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</si>
  <si>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</si>
  <si>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</si>
  <si>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</si>
  <si>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</si>
  <si>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</si>
  <si>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</si>
  <si>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</si>
  <si>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</si>
  <si>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</si>
  <si>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</si>
  <si>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</si>
  <si>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</si>
  <si>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</si>
  <si>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</si>
  <si>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</si>
  <si>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</si>
  <si>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</si>
  <si>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</si>
  <si>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</si>
  <si>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</si>
  <si>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</si>
  <si>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</si>
  <si>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</si>
  <si>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</si>
  <si>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</si>
  <si>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</si>
  <si>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</si>
  <si>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</si>
  <si>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</si>
  <si>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</si>
  <si>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</si>
  <si>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</si>
  <si>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</si>
  <si>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</si>
  <si>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</si>
  <si>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</si>
  <si>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</si>
  <si>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</si>
  <si>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</si>
  <si>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</si>
  <si>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</si>
  <si>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</si>
  <si>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</si>
  <si>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</si>
  <si>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</si>
  <si>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</si>
  <si>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</si>
  <si>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</si>
  <si>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</si>
  <si>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</si>
  <si>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</si>
  <si>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</si>
  <si>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</si>
  <si>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</si>
  <si>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</si>
  <si>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</si>
  <si>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</si>
  <si>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</si>
  <si>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</si>
  <si>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</si>
  <si>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</si>
  <si>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</si>
  <si>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</si>
  <si>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</si>
  <si>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</si>
  <si>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</si>
  <si>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</si>
  <si>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</si>
  <si>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</si>
  <si>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</si>
  <si>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</si>
  <si>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</si>
  <si>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</si>
  <si>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</si>
  <si>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</si>
  <si>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</si>
  <si>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</si>
  <si>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</si>
  <si>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</si>
  <si>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</si>
  <si>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</si>
  <si>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</si>
  <si>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</si>
  <si>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</si>
  <si>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</si>
  <si>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</si>
  <si>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</si>
  <si>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</si>
  <si>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</si>
  <si>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</si>
  <si>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</si>
  <si>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</si>
  <si>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</si>
  <si>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</si>
  <si>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</si>
  <si>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</si>
  <si>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</si>
  <si>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</si>
  <si>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</si>
  <si>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IGOR ŠTOKOVIĆ, MILENA PERKOVIĆ, REUEL SLONIM, KURT KUEN</t>
  </si>
  <si>
    <t>Obveznik: ARENATURIST d.d.</t>
  </si>
  <si>
    <t>U promatranom razdoblju nije bilo promjena računovodstvenih politika.</t>
  </si>
  <si>
    <t>01.07.</t>
  </si>
  <si>
    <t>30.09.2011.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</si>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</sst>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center"/>
      <protection hidden="1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214</v>
      </c>
      <c r="B1" s="152"/>
      <c r="C1" s="15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1" t="s">
        <v>215</v>
      </c>
      <c r="B2" s="182"/>
      <c r="C2" s="182"/>
      <c r="D2" s="183"/>
      <c r="E2" s="119" t="s">
        <v>304</v>
      </c>
      <c r="F2" s="12"/>
      <c r="G2" s="13" t="s">
        <v>216</v>
      </c>
      <c r="H2" s="119" t="s">
        <v>305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4" t="s">
        <v>282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46" t="s">
        <v>217</v>
      </c>
      <c r="B6" s="147"/>
      <c r="C6" s="129" t="s">
        <v>286</v>
      </c>
      <c r="D6" s="130"/>
      <c r="E6" s="30"/>
      <c r="F6" s="30"/>
      <c r="G6" s="30"/>
      <c r="H6" s="30"/>
      <c r="I6" s="90"/>
      <c r="J6" s="10"/>
      <c r="K6" s="10"/>
      <c r="L6" s="10"/>
    </row>
    <row r="7" spans="1:12" ht="12.75">
      <c r="A7" s="91"/>
      <c r="B7" s="23"/>
      <c r="C7" s="16"/>
      <c r="D7" s="16"/>
      <c r="E7" s="30"/>
      <c r="F7" s="30"/>
      <c r="G7" s="30"/>
      <c r="H7" s="30"/>
      <c r="I7" s="90"/>
      <c r="J7" s="10"/>
      <c r="K7" s="10"/>
      <c r="L7" s="10"/>
    </row>
    <row r="8" spans="1:12" ht="12.75">
      <c r="A8" s="187" t="s">
        <v>218</v>
      </c>
      <c r="B8" s="188"/>
      <c r="C8" s="129" t="s">
        <v>287</v>
      </c>
      <c r="D8" s="130"/>
      <c r="E8" s="30"/>
      <c r="F8" s="30"/>
      <c r="G8" s="30"/>
      <c r="H8" s="30"/>
      <c r="I8" s="92"/>
      <c r="J8" s="10"/>
      <c r="K8" s="10"/>
      <c r="L8" s="10"/>
    </row>
    <row r="9" spans="1:12" ht="12.75">
      <c r="A9" s="93"/>
      <c r="B9" s="51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41" t="s">
        <v>219</v>
      </c>
      <c r="B10" s="179"/>
      <c r="C10" s="129" t="s">
        <v>288</v>
      </c>
      <c r="D10" s="13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0"/>
      <c r="B11" s="17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6" t="s">
        <v>220</v>
      </c>
      <c r="B12" s="147"/>
      <c r="C12" s="137" t="s">
        <v>289</v>
      </c>
      <c r="D12" s="176"/>
      <c r="E12" s="176"/>
      <c r="F12" s="176"/>
      <c r="G12" s="176"/>
      <c r="H12" s="176"/>
      <c r="I12" s="134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6" t="s">
        <v>221</v>
      </c>
      <c r="B14" s="147"/>
      <c r="C14" s="177">
        <v>52100</v>
      </c>
      <c r="D14" s="178"/>
      <c r="E14" s="16"/>
      <c r="F14" s="137" t="s">
        <v>290</v>
      </c>
      <c r="G14" s="176"/>
      <c r="H14" s="176"/>
      <c r="I14" s="134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6" t="s">
        <v>222</v>
      </c>
      <c r="B16" s="147"/>
      <c r="C16" s="137" t="s">
        <v>291</v>
      </c>
      <c r="D16" s="176"/>
      <c r="E16" s="176"/>
      <c r="F16" s="176"/>
      <c r="G16" s="176"/>
      <c r="H16" s="176"/>
      <c r="I16" s="134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6" t="s">
        <v>223</v>
      </c>
      <c r="B18" s="147"/>
      <c r="C18" s="172" t="s">
        <v>292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6" t="s">
        <v>224</v>
      </c>
      <c r="B20" s="147"/>
      <c r="C20" s="172" t="s">
        <v>293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6" t="s">
        <v>225</v>
      </c>
      <c r="B22" s="147"/>
      <c r="C22" s="120">
        <v>359</v>
      </c>
      <c r="D22" s="137" t="s">
        <v>290</v>
      </c>
      <c r="E22" s="169"/>
      <c r="F22" s="170"/>
      <c r="G22" s="146"/>
      <c r="H22" s="175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46" t="s">
        <v>226</v>
      </c>
      <c r="B24" s="147"/>
      <c r="C24" s="120">
        <v>18</v>
      </c>
      <c r="D24" s="137" t="s">
        <v>294</v>
      </c>
      <c r="E24" s="169"/>
      <c r="F24" s="169"/>
      <c r="G24" s="170"/>
      <c r="H24" s="52" t="s">
        <v>227</v>
      </c>
      <c r="I24" s="121">
        <v>684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283</v>
      </c>
      <c r="I25" s="95"/>
      <c r="J25" s="10"/>
      <c r="K25" s="10"/>
      <c r="L25" s="10"/>
    </row>
    <row r="26" spans="1:12" ht="12.75">
      <c r="A26" s="146" t="s">
        <v>228</v>
      </c>
      <c r="B26" s="147"/>
      <c r="C26" s="122" t="s">
        <v>295</v>
      </c>
      <c r="D26" s="26"/>
      <c r="E26" s="96"/>
      <c r="F26" s="97"/>
      <c r="G26" s="171" t="s">
        <v>229</v>
      </c>
      <c r="H26" s="147"/>
      <c r="I26" s="123" t="s">
        <v>296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62" t="s">
        <v>230</v>
      </c>
      <c r="B28" s="163"/>
      <c r="C28" s="164"/>
      <c r="D28" s="164"/>
      <c r="E28" s="165" t="s">
        <v>231</v>
      </c>
      <c r="F28" s="166"/>
      <c r="G28" s="166"/>
      <c r="H28" s="167" t="s">
        <v>232</v>
      </c>
      <c r="I28" s="168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59"/>
      <c r="B30" s="131"/>
      <c r="C30" s="131"/>
      <c r="D30" s="132"/>
      <c r="E30" s="159"/>
      <c r="F30" s="131"/>
      <c r="G30" s="131"/>
      <c r="H30" s="129"/>
      <c r="I30" s="130"/>
      <c r="J30" s="10"/>
      <c r="K30" s="10"/>
      <c r="L30" s="10"/>
    </row>
    <row r="31" spans="1:12" ht="12.75">
      <c r="A31" s="91"/>
      <c r="B31" s="23"/>
      <c r="C31" s="22"/>
      <c r="D31" s="160"/>
      <c r="E31" s="160"/>
      <c r="F31" s="160"/>
      <c r="G31" s="161"/>
      <c r="H31" s="16"/>
      <c r="I31" s="100"/>
      <c r="J31" s="10"/>
      <c r="K31" s="10"/>
      <c r="L31" s="10"/>
    </row>
    <row r="32" spans="1:12" ht="12.75">
      <c r="A32" s="159"/>
      <c r="B32" s="131"/>
      <c r="C32" s="131"/>
      <c r="D32" s="132"/>
      <c r="E32" s="159"/>
      <c r="F32" s="131"/>
      <c r="G32" s="131"/>
      <c r="H32" s="129"/>
      <c r="I32" s="130"/>
      <c r="J32" s="10"/>
      <c r="K32" s="10"/>
      <c r="L32" s="10"/>
    </row>
    <row r="33" spans="1:12" ht="12.75">
      <c r="A33" s="91"/>
      <c r="B33" s="23"/>
      <c r="C33" s="22"/>
      <c r="D33" s="29"/>
      <c r="E33" s="29"/>
      <c r="F33" s="29"/>
      <c r="G33" s="30"/>
      <c r="H33" s="16"/>
      <c r="I33" s="101"/>
      <c r="J33" s="10"/>
      <c r="K33" s="10"/>
      <c r="L33" s="10"/>
    </row>
    <row r="34" spans="1:12" ht="12.75">
      <c r="A34" s="159"/>
      <c r="B34" s="131"/>
      <c r="C34" s="131"/>
      <c r="D34" s="132"/>
      <c r="E34" s="159"/>
      <c r="F34" s="131"/>
      <c r="G34" s="131"/>
      <c r="H34" s="129"/>
      <c r="I34" s="130"/>
      <c r="J34" s="10"/>
      <c r="K34" s="10"/>
      <c r="L34" s="10"/>
    </row>
    <row r="35" spans="1:12" ht="12.75">
      <c r="A35" s="91"/>
      <c r="B35" s="23"/>
      <c r="C35" s="22"/>
      <c r="D35" s="29"/>
      <c r="E35" s="29"/>
      <c r="F35" s="29"/>
      <c r="G35" s="30"/>
      <c r="H35" s="16"/>
      <c r="I35" s="101"/>
      <c r="J35" s="10"/>
      <c r="K35" s="10"/>
      <c r="L35" s="10"/>
    </row>
    <row r="36" spans="1:12" ht="12.75">
      <c r="A36" s="159"/>
      <c r="B36" s="131"/>
      <c r="C36" s="131"/>
      <c r="D36" s="132"/>
      <c r="E36" s="159"/>
      <c r="F36" s="131"/>
      <c r="G36" s="131"/>
      <c r="H36" s="129"/>
      <c r="I36" s="130"/>
      <c r="J36" s="10"/>
      <c r="K36" s="10"/>
      <c r="L36" s="10"/>
    </row>
    <row r="37" spans="1:12" ht="12.75">
      <c r="A37" s="102"/>
      <c r="B37" s="31"/>
      <c r="C37" s="133"/>
      <c r="D37" s="127"/>
      <c r="E37" s="16"/>
      <c r="F37" s="133"/>
      <c r="G37" s="127"/>
      <c r="H37" s="16"/>
      <c r="I37" s="92"/>
      <c r="J37" s="10"/>
      <c r="K37" s="10"/>
      <c r="L37" s="10"/>
    </row>
    <row r="38" spans="1:12" ht="12.75">
      <c r="A38" s="159"/>
      <c r="B38" s="131"/>
      <c r="C38" s="131"/>
      <c r="D38" s="132"/>
      <c r="E38" s="159"/>
      <c r="F38" s="131"/>
      <c r="G38" s="131"/>
      <c r="H38" s="129"/>
      <c r="I38" s="130"/>
      <c r="J38" s="10"/>
      <c r="K38" s="10"/>
      <c r="L38" s="10"/>
    </row>
    <row r="39" spans="1:12" ht="12.75">
      <c r="A39" s="102"/>
      <c r="B39" s="31"/>
      <c r="C39" s="32"/>
      <c r="D39" s="33"/>
      <c r="E39" s="16"/>
      <c r="F39" s="32"/>
      <c r="G39" s="33"/>
      <c r="H39" s="16"/>
      <c r="I39" s="92"/>
      <c r="J39" s="10"/>
      <c r="K39" s="10"/>
      <c r="L39" s="10"/>
    </row>
    <row r="40" spans="1:12" ht="12.75">
      <c r="A40" s="159"/>
      <c r="B40" s="131"/>
      <c r="C40" s="131"/>
      <c r="D40" s="132"/>
      <c r="E40" s="159"/>
      <c r="F40" s="131"/>
      <c r="G40" s="131"/>
      <c r="H40" s="129"/>
      <c r="I40" s="130"/>
      <c r="J40" s="10"/>
      <c r="K40" s="10"/>
      <c r="L40" s="10"/>
    </row>
    <row r="41" spans="1:12" ht="12.75">
      <c r="A41" s="124"/>
      <c r="B41" s="34"/>
      <c r="C41" s="34"/>
      <c r="D41" s="34"/>
      <c r="E41" s="24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1"/>
      <c r="C42" s="32"/>
      <c r="D42" s="33"/>
      <c r="E42" s="16"/>
      <c r="F42" s="32"/>
      <c r="G42" s="33"/>
      <c r="H42" s="16"/>
      <c r="I42" s="92"/>
      <c r="J42" s="10"/>
      <c r="K42" s="10"/>
      <c r="L42" s="10"/>
    </row>
    <row r="43" spans="1:12" ht="12.75">
      <c r="A43" s="104"/>
      <c r="B43" s="35"/>
      <c r="C43" s="35"/>
      <c r="D43" s="21"/>
      <c r="E43" s="21"/>
      <c r="F43" s="35"/>
      <c r="G43" s="21"/>
      <c r="H43" s="21"/>
      <c r="I43" s="105"/>
      <c r="J43" s="10"/>
      <c r="K43" s="10"/>
      <c r="L43" s="10"/>
    </row>
    <row r="44" spans="1:12" ht="12.75">
      <c r="A44" s="141" t="s">
        <v>233</v>
      </c>
      <c r="B44" s="142"/>
      <c r="C44" s="129"/>
      <c r="D44" s="130"/>
      <c r="E44" s="27"/>
      <c r="F44" s="137"/>
      <c r="G44" s="131"/>
      <c r="H44" s="131"/>
      <c r="I44" s="132"/>
      <c r="J44" s="10"/>
      <c r="K44" s="10"/>
      <c r="L44" s="10"/>
    </row>
    <row r="45" spans="1:12" ht="12.75">
      <c r="A45" s="102"/>
      <c r="B45" s="31"/>
      <c r="C45" s="133"/>
      <c r="D45" s="127"/>
      <c r="E45" s="16"/>
      <c r="F45" s="133"/>
      <c r="G45" s="158"/>
      <c r="H45" s="36"/>
      <c r="I45" s="106"/>
      <c r="J45" s="10"/>
      <c r="K45" s="10"/>
      <c r="L45" s="10"/>
    </row>
    <row r="46" spans="1:12" ht="12.75">
      <c r="A46" s="141" t="s">
        <v>234</v>
      </c>
      <c r="B46" s="142"/>
      <c r="C46" s="137" t="s">
        <v>297</v>
      </c>
      <c r="D46" s="138"/>
      <c r="E46" s="138"/>
      <c r="F46" s="138"/>
      <c r="G46" s="138"/>
      <c r="H46" s="138"/>
      <c r="I46" s="128"/>
      <c r="J46" s="10"/>
      <c r="K46" s="10"/>
      <c r="L46" s="10"/>
    </row>
    <row r="47" spans="1:12" ht="12.75">
      <c r="A47" s="91"/>
      <c r="B47" s="23"/>
      <c r="C47" s="22" t="s">
        <v>235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1" t="s">
        <v>236</v>
      </c>
      <c r="B48" s="142"/>
      <c r="C48" s="139" t="s">
        <v>298</v>
      </c>
      <c r="D48" s="144"/>
      <c r="E48" s="145"/>
      <c r="F48" s="16"/>
      <c r="G48" s="52" t="s">
        <v>237</v>
      </c>
      <c r="H48" s="139" t="s">
        <v>299</v>
      </c>
      <c r="I48" s="145"/>
      <c r="J48" s="10"/>
      <c r="K48" s="10"/>
      <c r="L48" s="10"/>
    </row>
    <row r="49" spans="1:12" ht="12.75">
      <c r="A49" s="91"/>
      <c r="B49" s="23"/>
      <c r="C49" s="22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1" t="s">
        <v>223</v>
      </c>
      <c r="B50" s="142"/>
      <c r="C50" s="143" t="s">
        <v>300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1"/>
      <c r="B51" s="23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6" t="s">
        <v>238</v>
      </c>
      <c r="B52" s="147"/>
      <c r="C52" s="139" t="s">
        <v>301</v>
      </c>
      <c r="D52" s="144"/>
      <c r="E52" s="144"/>
      <c r="F52" s="144"/>
      <c r="G52" s="144"/>
      <c r="H52" s="144"/>
      <c r="I52" s="134"/>
      <c r="J52" s="10"/>
      <c r="K52" s="10"/>
      <c r="L52" s="10"/>
    </row>
    <row r="53" spans="1:12" ht="12.75">
      <c r="A53" s="107"/>
      <c r="B53" s="21"/>
      <c r="C53" s="153" t="s">
        <v>239</v>
      </c>
      <c r="D53" s="153"/>
      <c r="E53" s="153"/>
      <c r="F53" s="153"/>
      <c r="G53" s="153"/>
      <c r="H53" s="153"/>
      <c r="I53" s="108"/>
      <c r="J53" s="10"/>
      <c r="K53" s="10"/>
      <c r="L53" s="10"/>
    </row>
    <row r="54" spans="1:12" ht="12.75">
      <c r="A54" s="107"/>
      <c r="B54" s="21"/>
      <c r="C54" s="37"/>
      <c r="D54" s="37"/>
      <c r="E54" s="37"/>
      <c r="F54" s="37"/>
      <c r="G54" s="37"/>
      <c r="H54" s="37"/>
      <c r="I54" s="108"/>
      <c r="J54" s="10"/>
      <c r="K54" s="10"/>
      <c r="L54" s="10"/>
    </row>
    <row r="55" spans="1:12" ht="12.75">
      <c r="A55" s="107"/>
      <c r="B55" s="135" t="s">
        <v>240</v>
      </c>
      <c r="C55" s="136"/>
      <c r="D55" s="136"/>
      <c r="E55" s="136"/>
      <c r="F55" s="50"/>
      <c r="G55" s="50"/>
      <c r="H55" s="50"/>
      <c r="I55" s="109"/>
      <c r="J55" s="10"/>
      <c r="K55" s="10"/>
      <c r="L55" s="10"/>
    </row>
    <row r="56" spans="1:12" ht="12.75">
      <c r="A56" s="107"/>
      <c r="B56" s="148" t="s">
        <v>272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7"/>
      <c r="B57" s="148" t="s">
        <v>273</v>
      </c>
      <c r="C57" s="149"/>
      <c r="D57" s="149"/>
      <c r="E57" s="149"/>
      <c r="F57" s="149"/>
      <c r="G57" s="149"/>
      <c r="H57" s="149"/>
      <c r="I57" s="109"/>
      <c r="J57" s="10"/>
      <c r="K57" s="10"/>
      <c r="L57" s="10"/>
    </row>
    <row r="58" spans="1:12" ht="12.75">
      <c r="A58" s="107"/>
      <c r="B58" s="148" t="s">
        <v>274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7"/>
      <c r="B59" s="148" t="s">
        <v>275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241</v>
      </c>
      <c r="B61" s="16"/>
      <c r="C61" s="16"/>
      <c r="D61" s="16"/>
      <c r="E61" s="16"/>
      <c r="F61" s="16"/>
      <c r="G61" s="38"/>
      <c r="H61" s="39"/>
      <c r="I61" s="114"/>
      <c r="J61" s="10"/>
      <c r="K61" s="10"/>
      <c r="L61" s="10"/>
    </row>
    <row r="62" spans="1:12" ht="12.75">
      <c r="A62" s="87"/>
      <c r="B62" s="16"/>
      <c r="C62" s="16"/>
      <c r="D62" s="16"/>
      <c r="E62" s="21" t="s">
        <v>242</v>
      </c>
      <c r="F62" s="96"/>
      <c r="G62" s="154" t="s">
        <v>243</v>
      </c>
      <c r="H62" s="155"/>
      <c r="I62" s="15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7"/>
      <c r="H63" s="140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zoomScaleSheetLayoutView="110" workbookViewId="0" topLeftCell="A82">
      <selection activeCell="K114" sqref="K114"/>
    </sheetView>
  </sheetViews>
  <sheetFormatPr defaultColWidth="9.140625" defaultRowHeight="12.75"/>
  <cols>
    <col min="1" max="6" width="9.140625" style="53" customWidth="1"/>
    <col min="7" max="8" width="2.421875" style="53" customWidth="1"/>
    <col min="9" max="9" width="5.57421875" style="53" bestFit="1" customWidth="1"/>
    <col min="10" max="11" width="9.57421875" style="53" bestFit="1" customWidth="1"/>
    <col min="12" max="16384" width="9.140625" style="53" customWidth="1"/>
  </cols>
  <sheetData>
    <row r="1" spans="1:11" ht="12.75" customHeight="1">
      <c r="A1" s="189" t="s">
        <v>127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306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302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>
      <c r="A4" s="194" t="s">
        <v>50</v>
      </c>
      <c r="B4" s="195"/>
      <c r="C4" s="195"/>
      <c r="D4" s="195"/>
      <c r="E4" s="195"/>
      <c r="F4" s="195"/>
      <c r="G4" s="195"/>
      <c r="H4" s="196"/>
      <c r="I4" s="59" t="s">
        <v>244</v>
      </c>
      <c r="J4" s="60" t="s">
        <v>284</v>
      </c>
      <c r="K4" s="61" t="s">
        <v>285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8">
        <v>2</v>
      </c>
      <c r="J5" s="57">
        <v>3</v>
      </c>
      <c r="K5" s="57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51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4">
        <f>J9+J16+J26+J35+J39</f>
        <v>928088956</v>
      </c>
      <c r="K8" s="54">
        <f>K9+K16+K26+K35+K39</f>
        <v>924465359</v>
      </c>
    </row>
    <row r="9" spans="1:11" ht="12.75">
      <c r="A9" s="207" t="s">
        <v>171</v>
      </c>
      <c r="B9" s="208"/>
      <c r="C9" s="208"/>
      <c r="D9" s="208"/>
      <c r="E9" s="208"/>
      <c r="F9" s="208"/>
      <c r="G9" s="208"/>
      <c r="H9" s="209"/>
      <c r="I9" s="1">
        <v>3</v>
      </c>
      <c r="J9" s="54">
        <f>SUM(J10:J15)</f>
        <v>2598017</v>
      </c>
      <c r="K9" s="54">
        <f>SUM(K10:K15)</f>
        <v>2222331</v>
      </c>
    </row>
    <row r="10" spans="1:11" ht="12.75">
      <c r="A10" s="207" t="s">
        <v>99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931275</v>
      </c>
      <c r="K10" s="7"/>
    </row>
    <row r="11" spans="1:11" ht="12.75">
      <c r="A11" s="207" t="s">
        <v>9</v>
      </c>
      <c r="B11" s="208"/>
      <c r="C11" s="208"/>
      <c r="D11" s="208"/>
      <c r="E11" s="208"/>
      <c r="F11" s="208"/>
      <c r="G11" s="208"/>
      <c r="H11" s="209"/>
      <c r="I11" s="1">
        <v>5</v>
      </c>
      <c r="J11" s="7"/>
      <c r="K11" s="7">
        <v>763456</v>
      </c>
    </row>
    <row r="12" spans="1:11" ht="12.75">
      <c r="A12" s="207" t="s">
        <v>100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174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175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559996</v>
      </c>
      <c r="K14" s="7">
        <v>565195</v>
      </c>
    </row>
    <row r="15" spans="1:11" ht="12.75">
      <c r="A15" s="207" t="s">
        <v>176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1106746</v>
      </c>
      <c r="K15" s="7">
        <v>893680</v>
      </c>
    </row>
    <row r="16" spans="1:11" ht="12.75">
      <c r="A16" s="207" t="s">
        <v>172</v>
      </c>
      <c r="B16" s="208"/>
      <c r="C16" s="208"/>
      <c r="D16" s="208"/>
      <c r="E16" s="208"/>
      <c r="F16" s="208"/>
      <c r="G16" s="208"/>
      <c r="H16" s="209"/>
      <c r="I16" s="1">
        <v>10</v>
      </c>
      <c r="J16" s="54">
        <f>SUM(J17:J25)</f>
        <v>918073614</v>
      </c>
      <c r="K16" s="54">
        <f>SUM(K17:K25)</f>
        <v>914612171</v>
      </c>
    </row>
    <row r="17" spans="1:11" ht="12.75">
      <c r="A17" s="207" t="s">
        <v>177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191795521</v>
      </c>
      <c r="K17" s="7">
        <v>191795521</v>
      </c>
    </row>
    <row r="18" spans="1:11" ht="12.75">
      <c r="A18" s="207" t="s">
        <v>213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675402258</v>
      </c>
      <c r="K18" s="7">
        <v>665925544</v>
      </c>
    </row>
    <row r="19" spans="1:11" ht="12.75">
      <c r="A19" s="207" t="s">
        <v>178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33514214</v>
      </c>
      <c r="K19" s="7">
        <v>30131825</v>
      </c>
    </row>
    <row r="20" spans="1:11" ht="12.75">
      <c r="A20" s="207" t="s">
        <v>21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956075</v>
      </c>
      <c r="K20" s="7">
        <v>739431</v>
      </c>
    </row>
    <row r="21" spans="1:11" ht="12.75">
      <c r="A21" s="207" t="s">
        <v>22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63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7325</v>
      </c>
      <c r="K22" s="7">
        <v>146347</v>
      </c>
    </row>
    <row r="23" spans="1:11" ht="12.75">
      <c r="A23" s="207" t="s">
        <v>64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12096097</v>
      </c>
      <c r="K23" s="7">
        <v>20926453</v>
      </c>
    </row>
    <row r="24" spans="1:11" ht="12.75">
      <c r="A24" s="207" t="s">
        <v>65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4302124</v>
      </c>
      <c r="K24" s="7">
        <v>4947050</v>
      </c>
    </row>
    <row r="25" spans="1:11" ht="12.75">
      <c r="A25" s="207" t="s">
        <v>66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159</v>
      </c>
      <c r="B26" s="208"/>
      <c r="C26" s="208"/>
      <c r="D26" s="208"/>
      <c r="E26" s="208"/>
      <c r="F26" s="208"/>
      <c r="G26" s="208"/>
      <c r="H26" s="209"/>
      <c r="I26" s="1">
        <v>20</v>
      </c>
      <c r="J26" s="54">
        <f>SUM(J27:J34)</f>
        <v>493925</v>
      </c>
      <c r="K26" s="54">
        <f>SUM(K27:K34)</f>
        <v>707457</v>
      </c>
    </row>
    <row r="27" spans="1:11" ht="12.75">
      <c r="A27" s="207" t="s">
        <v>67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40000</v>
      </c>
      <c r="K27" s="7">
        <v>40000</v>
      </c>
    </row>
    <row r="28" spans="1:11" ht="12.75">
      <c r="A28" s="207" t="s">
        <v>68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69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>
      <c r="A30" s="207" t="s">
        <v>74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75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163735</v>
      </c>
      <c r="K31" s="7">
        <v>163735</v>
      </c>
    </row>
    <row r="32" spans="1:11" ht="12.75">
      <c r="A32" s="207" t="s">
        <v>76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290190</v>
      </c>
      <c r="K32" s="7">
        <v>503722</v>
      </c>
    </row>
    <row r="33" spans="1:11" ht="12.75">
      <c r="A33" s="207" t="s">
        <v>70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152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153</v>
      </c>
      <c r="B35" s="208"/>
      <c r="C35" s="208"/>
      <c r="D35" s="208"/>
      <c r="E35" s="208"/>
      <c r="F35" s="208"/>
      <c r="G35" s="208"/>
      <c r="H35" s="209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7" t="s">
        <v>71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72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73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154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6923400</v>
      </c>
      <c r="K39" s="7">
        <v>6923400</v>
      </c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4">
        <f>J41+J49+J56+J64</f>
        <v>19902285</v>
      </c>
      <c r="K40" s="54">
        <f>K41+K49+K56+K64</f>
        <v>68336285</v>
      </c>
    </row>
    <row r="41" spans="1:11" ht="12.75">
      <c r="A41" s="207" t="s">
        <v>91</v>
      </c>
      <c r="B41" s="208"/>
      <c r="C41" s="208"/>
      <c r="D41" s="208"/>
      <c r="E41" s="208"/>
      <c r="F41" s="208"/>
      <c r="G41" s="208"/>
      <c r="H41" s="209"/>
      <c r="I41" s="1">
        <v>35</v>
      </c>
      <c r="J41" s="54">
        <f>SUM(J42:J48)</f>
        <v>598213</v>
      </c>
      <c r="K41" s="54">
        <f>SUM(K42:K48)</f>
        <v>687803</v>
      </c>
    </row>
    <row r="42" spans="1:11" ht="12.75">
      <c r="A42" s="207" t="s">
        <v>103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596367</v>
      </c>
      <c r="K42" s="7">
        <v>683704</v>
      </c>
    </row>
    <row r="43" spans="1:11" ht="12.75">
      <c r="A43" s="207" t="s">
        <v>104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77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>
      <c r="A45" s="207" t="s">
        <v>78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1680</v>
      </c>
      <c r="K45" s="7">
        <v>4099</v>
      </c>
    </row>
    <row r="46" spans="1:11" ht="12.75">
      <c r="A46" s="207" t="s">
        <v>79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166</v>
      </c>
      <c r="K46" s="7"/>
    </row>
    <row r="47" spans="1:11" ht="12.75">
      <c r="A47" s="207" t="s">
        <v>80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81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92</v>
      </c>
      <c r="B49" s="208"/>
      <c r="C49" s="208"/>
      <c r="D49" s="208"/>
      <c r="E49" s="208"/>
      <c r="F49" s="208"/>
      <c r="G49" s="208"/>
      <c r="H49" s="209"/>
      <c r="I49" s="1">
        <v>43</v>
      </c>
      <c r="J49" s="54">
        <f>SUM(J50:J55)</f>
        <v>14054844</v>
      </c>
      <c r="K49" s="54">
        <f>SUM(K50:K55)</f>
        <v>32406222</v>
      </c>
    </row>
    <row r="50" spans="1:11" ht="12.75">
      <c r="A50" s="207" t="s">
        <v>166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202260</v>
      </c>
      <c r="K50" s="7">
        <v>977967</v>
      </c>
    </row>
    <row r="51" spans="1:11" ht="12.75">
      <c r="A51" s="207" t="s">
        <v>167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12194694</v>
      </c>
      <c r="K51" s="7">
        <v>29421283</v>
      </c>
    </row>
    <row r="52" spans="1:11" ht="12.75">
      <c r="A52" s="207" t="s">
        <v>168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169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472</v>
      </c>
      <c r="K53" s="7">
        <v>21311</v>
      </c>
    </row>
    <row r="54" spans="1:11" ht="12.75">
      <c r="A54" s="207" t="s">
        <v>5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1197433</v>
      </c>
      <c r="K54" s="7">
        <v>1801865</v>
      </c>
    </row>
    <row r="55" spans="1:11" ht="12.75">
      <c r="A55" s="207" t="s">
        <v>6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459985</v>
      </c>
      <c r="K55" s="7">
        <v>183796</v>
      </c>
    </row>
    <row r="56" spans="1:11" ht="12.75">
      <c r="A56" s="207" t="s">
        <v>93</v>
      </c>
      <c r="B56" s="208"/>
      <c r="C56" s="208"/>
      <c r="D56" s="208"/>
      <c r="E56" s="208"/>
      <c r="F56" s="208"/>
      <c r="G56" s="208"/>
      <c r="H56" s="209"/>
      <c r="I56" s="1">
        <v>50</v>
      </c>
      <c r="J56" s="54">
        <f>SUM(J57:J63)</f>
        <v>0</v>
      </c>
      <c r="K56" s="54">
        <f>SUM(K57:K63)</f>
        <v>0</v>
      </c>
    </row>
    <row r="57" spans="1:11" ht="12.75">
      <c r="A57" s="207" t="s">
        <v>67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68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208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74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75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76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/>
      <c r="K62" s="7"/>
    </row>
    <row r="63" spans="1:11" ht="12.75">
      <c r="A63" s="207" t="s">
        <v>40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173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5249228</v>
      </c>
      <c r="K64" s="7">
        <v>35242260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158102</v>
      </c>
      <c r="K65" s="7">
        <v>6793179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4">
        <f>J7+J8+J40+J65</f>
        <v>948149343</v>
      </c>
      <c r="K66" s="54">
        <f>K7+K8+K40+K65</f>
        <v>999594823</v>
      </c>
    </row>
    <row r="67" spans="1:11" ht="12.75">
      <c r="A67" s="210" t="s">
        <v>82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/>
      <c r="K67" s="8"/>
    </row>
    <row r="68" spans="1:11" ht="12.75">
      <c r="A68" s="213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201" t="s">
        <v>160</v>
      </c>
      <c r="B69" s="202"/>
      <c r="C69" s="202"/>
      <c r="D69" s="202"/>
      <c r="E69" s="202"/>
      <c r="F69" s="202"/>
      <c r="G69" s="202"/>
      <c r="H69" s="203"/>
      <c r="I69" s="3">
        <v>62</v>
      </c>
      <c r="J69" s="55">
        <f>J70+J71+J72+J78+J79+J82+J85</f>
        <v>701304826</v>
      </c>
      <c r="K69" s="55">
        <f>K70+K71+K72+K78+K79+K82+K85</f>
        <v>736271735</v>
      </c>
    </row>
    <row r="70" spans="1:11" ht="12.75">
      <c r="A70" s="207" t="s">
        <v>117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43650000</v>
      </c>
      <c r="K70" s="7">
        <v>43650000</v>
      </c>
    </row>
    <row r="71" spans="1:11" ht="12.75">
      <c r="A71" s="207" t="s">
        <v>118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119</v>
      </c>
      <c r="B72" s="208"/>
      <c r="C72" s="208"/>
      <c r="D72" s="208"/>
      <c r="E72" s="208"/>
      <c r="F72" s="208"/>
      <c r="G72" s="208"/>
      <c r="H72" s="209"/>
      <c r="I72" s="1">
        <v>65</v>
      </c>
      <c r="J72" s="54">
        <f>J73+J74-J75+J76+J77</f>
        <v>643230386</v>
      </c>
      <c r="K72" s="54">
        <f>K73+K74-K75+K76+K77</f>
        <v>643230385</v>
      </c>
    </row>
    <row r="73" spans="1:11" ht="12.75">
      <c r="A73" s="207" t="s">
        <v>120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2129389</v>
      </c>
      <c r="K73" s="7">
        <v>2129389</v>
      </c>
    </row>
    <row r="74" spans="1:11" ht="12.75">
      <c r="A74" s="207" t="s">
        <v>121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3380</v>
      </c>
      <c r="K74" s="7">
        <v>3380</v>
      </c>
    </row>
    <row r="75" spans="1:11" ht="12.75">
      <c r="A75" s="207" t="s">
        <v>109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3380</v>
      </c>
      <c r="K75" s="7">
        <v>3380</v>
      </c>
    </row>
    <row r="76" spans="1:11" ht="12.75">
      <c r="A76" s="207" t="s">
        <v>110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111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641100997</v>
      </c>
      <c r="K77" s="7">
        <v>641100996</v>
      </c>
    </row>
    <row r="78" spans="1:11" ht="12.75">
      <c r="A78" s="207" t="s">
        <v>112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70080</v>
      </c>
      <c r="K78" s="7">
        <v>70080</v>
      </c>
    </row>
    <row r="79" spans="1:11" ht="12.75">
      <c r="A79" s="207" t="s">
        <v>204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25573538</v>
      </c>
      <c r="K79" s="54">
        <f>K80-K81</f>
        <v>14354360</v>
      </c>
    </row>
    <row r="80" spans="1:11" ht="12.75">
      <c r="A80" s="216" t="s">
        <v>138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25573538</v>
      </c>
      <c r="K80" s="7">
        <v>14354360</v>
      </c>
    </row>
    <row r="81" spans="1:11" ht="12.75">
      <c r="A81" s="216" t="s">
        <v>139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7" t="s">
        <v>205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-11219178</v>
      </c>
      <c r="K82" s="54">
        <f>K83-K84</f>
        <v>34966910</v>
      </c>
    </row>
    <row r="83" spans="1:11" ht="12.75">
      <c r="A83" s="216" t="s">
        <v>140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>
        <v>34966910</v>
      </c>
    </row>
    <row r="84" spans="1:11" ht="12.75">
      <c r="A84" s="216" t="s">
        <v>141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11219178</v>
      </c>
      <c r="K84" s="7"/>
    </row>
    <row r="85" spans="1:11" ht="12.75">
      <c r="A85" s="207" t="s">
        <v>142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4">
        <f>SUM(J87:J89)</f>
        <v>13856063</v>
      </c>
      <c r="K86" s="54">
        <f>SUM(K87:K89)</f>
        <v>16396366</v>
      </c>
    </row>
    <row r="87" spans="1:11" ht="12.75">
      <c r="A87" s="207" t="s">
        <v>105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1937351</v>
      </c>
      <c r="K87" s="7">
        <v>1937352</v>
      </c>
    </row>
    <row r="88" spans="1:11" ht="12.75">
      <c r="A88" s="207" t="s">
        <v>106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107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11918712</v>
      </c>
      <c r="K89" s="7">
        <v>14459014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4">
        <f>SUM(J91:J99)</f>
        <v>149481496</v>
      </c>
      <c r="K90" s="54">
        <f>SUM(K91:K99)</f>
        <v>158695432</v>
      </c>
    </row>
    <row r="91" spans="1:11" ht="12.75">
      <c r="A91" s="207" t="s">
        <v>108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66199869</v>
      </c>
      <c r="K91" s="7">
        <v>66199869</v>
      </c>
    </row>
    <row r="92" spans="1:11" ht="12.75">
      <c r="A92" s="207" t="s">
        <v>209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71364236</v>
      </c>
      <c r="K93" s="7">
        <v>73151090</v>
      </c>
    </row>
    <row r="94" spans="1:11" ht="12.75">
      <c r="A94" s="207" t="s">
        <v>210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211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212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85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83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11917391</v>
      </c>
      <c r="K98" s="7">
        <v>19344473</v>
      </c>
    </row>
    <row r="99" spans="1:11" ht="12.75">
      <c r="A99" s="207" t="s">
        <v>84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4">
        <f>SUM(J101:J112)</f>
        <v>83478858</v>
      </c>
      <c r="K100" s="54">
        <f>SUM(K101:K112)</f>
        <v>86423464</v>
      </c>
    </row>
    <row r="101" spans="1:11" ht="12.75">
      <c r="A101" s="207" t="s">
        <v>108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3514970</v>
      </c>
      <c r="K101" s="7">
        <v>4098153</v>
      </c>
    </row>
    <row r="102" spans="1:11" ht="12.75">
      <c r="A102" s="207" t="s">
        <v>209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/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34356750</v>
      </c>
      <c r="K103" s="7">
        <v>18527133</v>
      </c>
    </row>
    <row r="104" spans="1:11" ht="12.75">
      <c r="A104" s="207" t="s">
        <v>210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3457659</v>
      </c>
      <c r="K104" s="7">
        <v>7304898</v>
      </c>
    </row>
    <row r="105" spans="1:11" ht="12.75">
      <c r="A105" s="207" t="s">
        <v>211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5125963</v>
      </c>
      <c r="K105" s="7">
        <v>12882778</v>
      </c>
    </row>
    <row r="106" spans="1:11" ht="12.75">
      <c r="A106" s="207" t="s">
        <v>212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85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86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5749284</v>
      </c>
      <c r="K108" s="7">
        <v>9350915</v>
      </c>
    </row>
    <row r="109" spans="1:11" ht="12.75">
      <c r="A109" s="207" t="s">
        <v>87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1993824</v>
      </c>
      <c r="K109" s="7">
        <v>3959615</v>
      </c>
    </row>
    <row r="110" spans="1:11" ht="12.75">
      <c r="A110" s="207" t="s">
        <v>90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88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89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29280408</v>
      </c>
      <c r="K112" s="7">
        <v>30299972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28100</v>
      </c>
      <c r="K113" s="7">
        <v>1807826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4">
        <f>J69+J86+J90+J100+J113</f>
        <v>948149343</v>
      </c>
      <c r="K114" s="54">
        <f>K69+K86+K90+K100+K113</f>
        <v>999594823</v>
      </c>
    </row>
    <row r="115" spans="1:11" ht="12.75">
      <c r="A115" s="226" t="s">
        <v>48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/>
      <c r="K115" s="8"/>
    </row>
    <row r="116" spans="1:11" ht="12.75">
      <c r="A116" s="213" t="s">
        <v>276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201" t="s">
        <v>155</v>
      </c>
      <c r="B117" s="202"/>
      <c r="C117" s="202"/>
      <c r="D117" s="202"/>
      <c r="E117" s="202"/>
      <c r="F117" s="202"/>
      <c r="G117" s="202"/>
      <c r="H117" s="202"/>
      <c r="I117" s="232"/>
      <c r="J117" s="232"/>
      <c r="K117" s="233"/>
    </row>
    <row r="118" spans="1:11" ht="12.75">
      <c r="A118" s="207" t="s">
        <v>3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9" t="s">
        <v>4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277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7:J115 J70:K70 J79:K84 J49:J67 K86:K115 J7:J10 J14:J27 J30:J42 J46:J47 J72:K77 J86:J105 K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31">
      <selection activeCell="K114" sqref="K114"/>
    </sheetView>
  </sheetViews>
  <sheetFormatPr defaultColWidth="9.140625" defaultRowHeight="12.75"/>
  <cols>
    <col min="1" max="6" width="9.140625" style="53" customWidth="1"/>
    <col min="7" max="8" width="2.421875" style="53" customWidth="1"/>
    <col min="9" max="9" width="6.57421875" style="53" bestFit="1" customWidth="1"/>
    <col min="10" max="10" width="10.7109375" style="53" bestFit="1" customWidth="1"/>
    <col min="11" max="11" width="11.00390625" style="53" bestFit="1" customWidth="1"/>
    <col min="12" max="13" width="11.00390625" style="53" customWidth="1"/>
    <col min="14" max="16384" width="9.140625" style="53" customWidth="1"/>
  </cols>
  <sheetData>
    <row r="1" spans="1:13" ht="12.75" customHeight="1">
      <c r="A1" s="189" t="s">
        <v>128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43" t="s">
        <v>307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6" t="s">
        <v>302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customHeight="1">
      <c r="A4" s="235" t="s">
        <v>50</v>
      </c>
      <c r="B4" s="235"/>
      <c r="C4" s="235"/>
      <c r="D4" s="235"/>
      <c r="E4" s="235"/>
      <c r="F4" s="235"/>
      <c r="G4" s="235"/>
      <c r="H4" s="235"/>
      <c r="I4" s="59" t="s">
        <v>245</v>
      </c>
      <c r="J4" s="234" t="s">
        <v>284</v>
      </c>
      <c r="K4" s="234"/>
      <c r="L4" s="234" t="s">
        <v>285</v>
      </c>
      <c r="M4" s="234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9"/>
      <c r="J5" s="61" t="s">
        <v>280</v>
      </c>
      <c r="K5" s="61" t="s">
        <v>281</v>
      </c>
      <c r="L5" s="61" t="s">
        <v>280</v>
      </c>
      <c r="M5" s="61" t="s">
        <v>281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1" t="s">
        <v>20</v>
      </c>
      <c r="B7" s="202"/>
      <c r="C7" s="202"/>
      <c r="D7" s="202"/>
      <c r="E7" s="202"/>
      <c r="F7" s="202"/>
      <c r="G7" s="202"/>
      <c r="H7" s="203"/>
      <c r="I7" s="3">
        <v>111</v>
      </c>
      <c r="J7" s="55">
        <f>SUM(J8:J9)</f>
        <v>196140645</v>
      </c>
      <c r="K7" s="55">
        <f>SUM(K8:K9)</f>
        <v>143469255</v>
      </c>
      <c r="L7" s="55">
        <f>SUM(L8:L9)</f>
        <v>232241902</v>
      </c>
      <c r="M7" s="55">
        <f>SUM(M8:M9)</f>
        <v>169928678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195883377</v>
      </c>
      <c r="K8" s="7">
        <v>143256534</v>
      </c>
      <c r="L8" s="7">
        <v>229370549</v>
      </c>
      <c r="M8" s="7">
        <v>167504353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257268</v>
      </c>
      <c r="K9" s="7">
        <v>212721</v>
      </c>
      <c r="L9" s="7">
        <v>2871353</v>
      </c>
      <c r="M9" s="7">
        <v>2424325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4">
        <f>J11+J12+J16+J20+J21+J22+J25+J26</f>
        <v>162257845</v>
      </c>
      <c r="K10" s="54">
        <f>K11+K12+K16+K20+K21+K22+K25+K26</f>
        <v>75406274</v>
      </c>
      <c r="L10" s="54">
        <f>L11+L12+L16+L20+L21+L22+L25+L26</f>
        <v>182783142</v>
      </c>
      <c r="M10" s="54">
        <f>M11+M12+M16+M20+M21+M22+M25+M26</f>
        <v>88464482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4">
        <f>SUM(J13:J15)</f>
        <v>60940538</v>
      </c>
      <c r="K12" s="54">
        <f>SUM(K13:K15)</f>
        <v>30584234</v>
      </c>
      <c r="L12" s="54">
        <f>SUM(L13:L15)</f>
        <v>69868303</v>
      </c>
      <c r="M12" s="54">
        <f>SUM(M13:M15)</f>
        <v>37218262</v>
      </c>
    </row>
    <row r="13" spans="1:13" ht="12.75">
      <c r="A13" s="207" t="s">
        <v>122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33228302</v>
      </c>
      <c r="K13" s="7">
        <v>18183015</v>
      </c>
      <c r="L13" s="7">
        <v>36546924</v>
      </c>
      <c r="M13" s="7">
        <v>20302408</v>
      </c>
    </row>
    <row r="14" spans="1:13" ht="12.75">
      <c r="A14" s="207" t="s">
        <v>123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1311</v>
      </c>
      <c r="K14" s="7">
        <v>1149</v>
      </c>
      <c r="L14" s="7">
        <v>1010</v>
      </c>
      <c r="M14" s="7">
        <v>1010</v>
      </c>
    </row>
    <row r="15" spans="1:13" ht="12.75">
      <c r="A15" s="207" t="s">
        <v>52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27710925</v>
      </c>
      <c r="K15" s="7">
        <v>12400070</v>
      </c>
      <c r="L15" s="7">
        <v>33320369</v>
      </c>
      <c r="M15" s="7">
        <v>16914844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4">
        <f>SUM(J17:J19)</f>
        <v>54826361</v>
      </c>
      <c r="K16" s="54">
        <f>SUM(K17:K19)</f>
        <v>23140178</v>
      </c>
      <c r="L16" s="54">
        <f>SUM(L17:L19)</f>
        <v>59928063</v>
      </c>
      <c r="M16" s="54">
        <f>SUM(M17:M19)</f>
        <v>25903048</v>
      </c>
    </row>
    <row r="17" spans="1:13" ht="12.75">
      <c r="A17" s="207" t="s">
        <v>53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33473700</v>
      </c>
      <c r="K17" s="7">
        <v>14277240</v>
      </c>
      <c r="L17" s="7">
        <v>37735920</v>
      </c>
      <c r="M17" s="7">
        <v>16297405</v>
      </c>
    </row>
    <row r="18" spans="1:13" ht="12.75">
      <c r="A18" s="207" t="s">
        <v>54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14084455</v>
      </c>
      <c r="K18" s="7">
        <v>5794844</v>
      </c>
      <c r="L18" s="7">
        <v>14377681</v>
      </c>
      <c r="M18" s="7">
        <v>6239842</v>
      </c>
    </row>
    <row r="19" spans="1:13" ht="12.75">
      <c r="A19" s="207" t="s">
        <v>55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7268206</v>
      </c>
      <c r="K19" s="7">
        <v>3068094</v>
      </c>
      <c r="L19" s="7">
        <v>7814462</v>
      </c>
      <c r="M19" s="7">
        <v>3365801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26266679</v>
      </c>
      <c r="K20" s="7">
        <v>8916824</v>
      </c>
      <c r="L20" s="7">
        <v>25606700</v>
      </c>
      <c r="M20" s="7">
        <v>8576587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/>
      <c r="K21" s="7"/>
      <c r="L21" s="7"/>
      <c r="M21" s="7"/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7" t="s">
        <v>113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114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20224267</v>
      </c>
      <c r="K26" s="7">
        <v>12765038</v>
      </c>
      <c r="L26" s="7">
        <v>27380076</v>
      </c>
      <c r="M26" s="7">
        <v>16766585</v>
      </c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4">
        <f>SUM(J28:J32)</f>
        <v>81886</v>
      </c>
      <c r="K27" s="54">
        <f>SUM(K28:K32)</f>
        <v>46520</v>
      </c>
      <c r="L27" s="54">
        <f>SUM(L28:L32)</f>
        <v>129175</v>
      </c>
      <c r="M27" s="54">
        <f>SUM(M28:M32)</f>
        <v>78955</v>
      </c>
    </row>
    <row r="28" spans="1:13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/>
      <c r="K28" s="7"/>
      <c r="L28" s="7"/>
      <c r="M28" s="7"/>
    </row>
    <row r="29" spans="1:13" ht="12.75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7161</v>
      </c>
      <c r="K29" s="7"/>
      <c r="L29" s="7">
        <v>12621</v>
      </c>
      <c r="M29" s="7">
        <v>3791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74725</v>
      </c>
      <c r="K32" s="7">
        <v>46520</v>
      </c>
      <c r="L32" s="7">
        <v>116554</v>
      </c>
      <c r="M32" s="7">
        <v>75164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4">
        <f>SUM(J34:J37)</f>
        <v>9271803</v>
      </c>
      <c r="K33" s="54">
        <f>SUM(K34:K37)</f>
        <v>4589123</v>
      </c>
      <c r="L33" s="54">
        <f>SUM(L34:L37)</f>
        <v>14621025</v>
      </c>
      <c r="M33" s="54">
        <f>SUM(M34:M37)</f>
        <v>5684722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2442203</v>
      </c>
      <c r="K34" s="7">
        <v>823013</v>
      </c>
      <c r="L34" s="7">
        <v>7427082</v>
      </c>
      <c r="M34" s="7">
        <v>2502899</v>
      </c>
    </row>
    <row r="35" spans="1:13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6142127</v>
      </c>
      <c r="K35" s="7">
        <v>3482298</v>
      </c>
      <c r="L35" s="7">
        <v>6788343</v>
      </c>
      <c r="M35" s="7">
        <v>3063680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687473</v>
      </c>
      <c r="K37" s="7">
        <v>283812</v>
      </c>
      <c r="L37" s="7">
        <v>405600</v>
      </c>
      <c r="M37" s="7">
        <v>118143</v>
      </c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4">
        <f>J7+J27+J38+J40</f>
        <v>196222531</v>
      </c>
      <c r="K42" s="54">
        <f>K7+K27+K38+K40</f>
        <v>143515775</v>
      </c>
      <c r="L42" s="54">
        <f>L7+L27+L38+L40</f>
        <v>232371077</v>
      </c>
      <c r="M42" s="54">
        <f>M7+M27+M38+M40</f>
        <v>170007633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4">
        <f>J10+J33+J39+J41</f>
        <v>171529648</v>
      </c>
      <c r="K43" s="54">
        <f>K10+K33+K39+K41</f>
        <v>79995397</v>
      </c>
      <c r="L43" s="54">
        <f>L10+L33+L39+L41</f>
        <v>197404167</v>
      </c>
      <c r="M43" s="54">
        <f>M10+M33+M39+M41</f>
        <v>94149204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4">
        <f>J42-J43</f>
        <v>24692883</v>
      </c>
      <c r="K44" s="54">
        <f>K42-K43</f>
        <v>63520378</v>
      </c>
      <c r="L44" s="54">
        <f>L42-L43</f>
        <v>34966910</v>
      </c>
      <c r="M44" s="54">
        <f>M42-M43</f>
        <v>75858429</v>
      </c>
    </row>
    <row r="45" spans="1:13" ht="12.75">
      <c r="A45" s="216" t="s">
        <v>184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4">
        <f>IF(J42&gt;J43,J42-J43,0)</f>
        <v>24692883</v>
      </c>
      <c r="K45" s="54">
        <f>IF(K42&gt;K43,K42-K43,0)</f>
        <v>63520378</v>
      </c>
      <c r="L45" s="54">
        <f>IF(L42&gt;L43,L42-L43,0)</f>
        <v>34966910</v>
      </c>
      <c r="M45" s="54">
        <f>IF(M42&gt;M43,M42-M43,0)</f>
        <v>75858429</v>
      </c>
    </row>
    <row r="46" spans="1:13" ht="12.75">
      <c r="A46" s="216" t="s">
        <v>185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4">
        <f>J44-J47</f>
        <v>24692883</v>
      </c>
      <c r="K48" s="54">
        <f>K44-K47</f>
        <v>63520378</v>
      </c>
      <c r="L48" s="54">
        <f>L44-L47</f>
        <v>34966910</v>
      </c>
      <c r="M48" s="54">
        <f>M44-M47</f>
        <v>75858429</v>
      </c>
    </row>
    <row r="49" spans="1:13" ht="12.75">
      <c r="A49" s="216" t="s">
        <v>161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4">
        <f>IF(J48&gt;0,J48,0)</f>
        <v>24692883</v>
      </c>
      <c r="K49" s="54">
        <f>IF(K48&gt;0,K48,0)</f>
        <v>63520378</v>
      </c>
      <c r="L49" s="54">
        <f>IF(L48&gt;0,L48,0)</f>
        <v>34966910</v>
      </c>
      <c r="M49" s="54">
        <f>IF(M48&gt;0,M48,0)</f>
        <v>75858429</v>
      </c>
    </row>
    <row r="50" spans="1:13" ht="12.75">
      <c r="A50" s="237" t="s">
        <v>186</v>
      </c>
      <c r="B50" s="238"/>
      <c r="C50" s="238"/>
      <c r="D50" s="238"/>
      <c r="E50" s="238"/>
      <c r="F50" s="238"/>
      <c r="G50" s="238"/>
      <c r="H50" s="239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3" t="s">
        <v>278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201" t="s">
        <v>156</v>
      </c>
      <c r="B52" s="202"/>
      <c r="C52" s="202"/>
      <c r="D52" s="202"/>
      <c r="E52" s="202"/>
      <c r="F52" s="202"/>
      <c r="G52" s="202"/>
      <c r="H52" s="202"/>
      <c r="I52" s="56"/>
      <c r="J52" s="56"/>
      <c r="K52" s="56"/>
      <c r="L52" s="56"/>
      <c r="M52" s="63"/>
    </row>
    <row r="53" spans="1:13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3" t="s">
        <v>158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>
      <c r="A56" s="201" t="s">
        <v>170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/>
      <c r="K56" s="6"/>
      <c r="L56" s="6"/>
      <c r="M56" s="6"/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2">
        <f>J56+J66</f>
        <v>0</v>
      </c>
      <c r="K67" s="62">
        <f>K56+K66</f>
        <v>0</v>
      </c>
      <c r="L67" s="62">
        <f>L56+L66</f>
        <v>0</v>
      </c>
      <c r="M67" s="62">
        <f>M56+M66</f>
        <v>0</v>
      </c>
    </row>
    <row r="68" spans="1:13" ht="12.75" customHeight="1">
      <c r="A68" s="247" t="s">
        <v>279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157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4" t="s">
        <v>201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12:M16 K22:M22 K17:L21 K27:M27 K23:L26 K33:M33 K28:L32 K34:L41 M17:M20 M26 M29:M32 M34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K114" sqref="K114"/>
    </sheetView>
  </sheetViews>
  <sheetFormatPr defaultColWidth="9.140625" defaultRowHeight="12.75"/>
  <cols>
    <col min="1" max="6" width="9.140625" style="53" customWidth="1"/>
    <col min="7" max="8" width="2.421875" style="53" customWidth="1"/>
    <col min="9" max="9" width="6.57421875" style="53" bestFit="1" customWidth="1"/>
    <col min="10" max="10" width="9.28125" style="53" bestFit="1" customWidth="1"/>
    <col min="11" max="11" width="9.57421875" style="53" bestFit="1" customWidth="1"/>
    <col min="12" max="16384" width="9.140625" style="53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302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67" t="s">
        <v>245</v>
      </c>
      <c r="J4" s="68" t="s">
        <v>284</v>
      </c>
      <c r="K4" s="68" t="s">
        <v>285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249</v>
      </c>
      <c r="K5" s="70" t="s">
        <v>250</v>
      </c>
    </row>
    <row r="6" spans="1:11" ht="12.75">
      <c r="A6" s="213" t="s">
        <v>130</v>
      </c>
      <c r="B6" s="229"/>
      <c r="C6" s="229"/>
      <c r="D6" s="229"/>
      <c r="E6" s="229"/>
      <c r="F6" s="229"/>
      <c r="G6" s="229"/>
      <c r="H6" s="229"/>
      <c r="I6" s="258"/>
      <c r="J6" s="258"/>
      <c r="K6" s="259"/>
    </row>
    <row r="7" spans="1:11" ht="12.75">
      <c r="A7" s="207" t="s">
        <v>34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24692883</v>
      </c>
      <c r="K7" s="7">
        <v>34966910</v>
      </c>
    </row>
    <row r="8" spans="1:11" ht="12.75">
      <c r="A8" s="207" t="s">
        <v>35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26267455</v>
      </c>
      <c r="K8" s="7">
        <v>25606700</v>
      </c>
    </row>
    <row r="9" spans="1:11" ht="12.75">
      <c r="A9" s="207" t="s">
        <v>36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35544476</v>
      </c>
      <c r="K9" s="7">
        <v>21407026</v>
      </c>
    </row>
    <row r="10" spans="1:11" ht="12.75">
      <c r="A10" s="207" t="s">
        <v>37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38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7" t="s">
        <v>42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2273604</v>
      </c>
      <c r="K12" s="7"/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65">
        <f>SUM(J7:J12)</f>
        <v>88778418</v>
      </c>
      <c r="K13" s="54">
        <f>SUM(K7:K12)</f>
        <v>81980636</v>
      </c>
    </row>
    <row r="14" spans="1:11" ht="12.75">
      <c r="A14" s="207" t="s">
        <v>43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44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36733291</v>
      </c>
      <c r="K15" s="7">
        <v>25232647</v>
      </c>
    </row>
    <row r="16" spans="1:11" ht="12.75">
      <c r="A16" s="207" t="s">
        <v>45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322646</v>
      </c>
      <c r="K16" s="7">
        <v>89589</v>
      </c>
    </row>
    <row r="17" spans="1:11" ht="12.75">
      <c r="A17" s="207" t="s">
        <v>46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>
        <v>499643</v>
      </c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65">
        <f>SUM(J14:J17)</f>
        <v>37055937</v>
      </c>
      <c r="K18" s="54">
        <f>SUM(K14:K17)</f>
        <v>25821879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5">
        <f>IF(J13&gt;J18,J13-J18,0)</f>
        <v>51722481</v>
      </c>
      <c r="K19" s="54">
        <f>IF(K13&gt;K18,K13-K18,0)</f>
        <v>56158757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213" t="s">
        <v>133</v>
      </c>
      <c r="B21" s="229"/>
      <c r="C21" s="229"/>
      <c r="D21" s="229"/>
      <c r="E21" s="229"/>
      <c r="F21" s="229"/>
      <c r="G21" s="229"/>
      <c r="H21" s="229"/>
      <c r="I21" s="258"/>
      <c r="J21" s="258"/>
      <c r="K21" s="259"/>
    </row>
    <row r="22" spans="1:11" ht="12.75">
      <c r="A22" s="207" t="s">
        <v>147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 ht="12.75">
      <c r="A23" s="207" t="s">
        <v>148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149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150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>
        <v>3649</v>
      </c>
      <c r="K25" s="7"/>
    </row>
    <row r="26" spans="1:11" ht="12.75">
      <c r="A26" s="207" t="s">
        <v>151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>
        <v>134327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65">
        <f>SUM(J22:J26)</f>
        <v>3649</v>
      </c>
      <c r="K27" s="54">
        <f>SUM(K22:K26)</f>
        <v>134327</v>
      </c>
    </row>
    <row r="28" spans="1:11" ht="12.75">
      <c r="A28" s="207" t="s">
        <v>101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14777291</v>
      </c>
      <c r="K28" s="7">
        <v>19512616</v>
      </c>
    </row>
    <row r="29" spans="1:11" ht="12.75">
      <c r="A29" s="207" t="s">
        <v>102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10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79233</v>
      </c>
      <c r="K30" s="7">
        <v>171755</v>
      </c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65">
        <f>SUM(J28:J30)</f>
        <v>14856524</v>
      </c>
      <c r="K31" s="54">
        <f>SUM(K28:K30)</f>
        <v>19684371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65">
        <f>IF(J31&gt;J27,J31-J27,0)</f>
        <v>14852875</v>
      </c>
      <c r="K33" s="54">
        <f>IF(K31&gt;K27,K31-K27,0)</f>
        <v>19550044</v>
      </c>
    </row>
    <row r="34" spans="1:11" ht="12.75">
      <c r="A34" s="213" t="s">
        <v>134</v>
      </c>
      <c r="B34" s="229"/>
      <c r="C34" s="229"/>
      <c r="D34" s="229"/>
      <c r="E34" s="229"/>
      <c r="F34" s="229"/>
      <c r="G34" s="229"/>
      <c r="H34" s="229"/>
      <c r="I34" s="258"/>
      <c r="J34" s="258"/>
      <c r="K34" s="259"/>
    </row>
    <row r="35" spans="1:11" ht="12.75">
      <c r="A35" s="207" t="s">
        <v>143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23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68270837</v>
      </c>
      <c r="K36" s="7">
        <v>87359724</v>
      </c>
    </row>
    <row r="37" spans="1:11" ht="12.75">
      <c r="A37" s="207" t="s">
        <v>24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3809899</v>
      </c>
      <c r="K37" s="7">
        <v>7427082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65">
        <f>SUM(J35:J37)</f>
        <v>72080736</v>
      </c>
      <c r="K38" s="54">
        <f>SUM(K35:K37)</f>
        <v>94786806</v>
      </c>
    </row>
    <row r="39" spans="1:11" ht="12.75">
      <c r="A39" s="207" t="s">
        <v>25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82873454</v>
      </c>
      <c r="K39" s="7">
        <v>101402487</v>
      </c>
    </row>
    <row r="40" spans="1:11" ht="12.75">
      <c r="A40" s="207" t="s">
        <v>26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27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28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29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65">
        <f>SUM(J39:J43)</f>
        <v>82873454</v>
      </c>
      <c r="K44" s="54">
        <f>SUM(K39:K43)</f>
        <v>101402487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5">
        <f>IF(J44&gt;J38,J44-J38,0)</f>
        <v>10792718</v>
      </c>
      <c r="K46" s="54">
        <f>IF(K44&gt;K38,K44-K38,0)</f>
        <v>6615681</v>
      </c>
    </row>
    <row r="47" spans="1:11" ht="12.75">
      <c r="A47" s="207" t="s">
        <v>61</v>
      </c>
      <c r="B47" s="208"/>
      <c r="C47" s="208"/>
      <c r="D47" s="208"/>
      <c r="E47" s="208"/>
      <c r="F47" s="208"/>
      <c r="G47" s="208"/>
      <c r="H47" s="208"/>
      <c r="I47" s="1">
        <v>39</v>
      </c>
      <c r="J47" s="65">
        <f>IF(J19-J20+J32-J33+J45-J46&gt;0,J19-J20+J32-J33+J45-J46,0)</f>
        <v>26076888</v>
      </c>
      <c r="K47" s="54">
        <f>IF(K19-K20+K32-K33+K45-K46&gt;0,K19-K20+K32-K33+K45-K46,0)</f>
        <v>29993032</v>
      </c>
    </row>
    <row r="48" spans="1:11" ht="12.75">
      <c r="A48" s="207" t="s">
        <v>62</v>
      </c>
      <c r="B48" s="208"/>
      <c r="C48" s="208"/>
      <c r="D48" s="208"/>
      <c r="E48" s="208"/>
      <c r="F48" s="208"/>
      <c r="G48" s="208"/>
      <c r="H48" s="208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07" t="s">
        <v>135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10584380</v>
      </c>
      <c r="K49" s="7">
        <v>5249228</v>
      </c>
    </row>
    <row r="50" spans="1:11" ht="12.75">
      <c r="A50" s="207" t="s">
        <v>144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26076888</v>
      </c>
      <c r="K50" s="7">
        <v>29993032</v>
      </c>
    </row>
    <row r="51" spans="1:11" ht="12.75">
      <c r="A51" s="207" t="s">
        <v>145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19" t="s">
        <v>146</v>
      </c>
      <c r="B52" s="220"/>
      <c r="C52" s="220"/>
      <c r="D52" s="220"/>
      <c r="E52" s="220"/>
      <c r="F52" s="220"/>
      <c r="G52" s="220"/>
      <c r="H52" s="220"/>
      <c r="I52" s="4">
        <v>44</v>
      </c>
      <c r="J52" s="66">
        <f>J49+J50-J51</f>
        <v>36661268</v>
      </c>
      <c r="K52" s="62">
        <f>K49+K50-K51</f>
        <v>35242260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K114" sqref="K114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6" width="9.28125" style="73" customWidth="1"/>
    <col min="7" max="7" width="6.57421875" style="73" customWidth="1"/>
    <col min="8" max="8" width="2.421875" style="73" customWidth="1"/>
    <col min="9" max="9" width="6.57421875" style="73" bestFit="1" customWidth="1"/>
    <col min="10" max="11" width="9.57421875" style="73" bestFit="1" customWidth="1"/>
    <col min="12" max="16384" width="9.140625" style="73" customWidth="1"/>
  </cols>
  <sheetData>
    <row r="1" spans="1:12" ht="12.75">
      <c r="A1" s="266" t="s">
        <v>247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  <c r="L1" s="72"/>
    </row>
    <row r="2" spans="1:12" ht="15.75">
      <c r="A2" s="43"/>
      <c r="B2" s="71"/>
      <c r="C2" s="277" t="s">
        <v>248</v>
      </c>
      <c r="D2" s="277"/>
      <c r="E2" s="74">
        <v>40544</v>
      </c>
      <c r="F2" s="44" t="s">
        <v>216</v>
      </c>
      <c r="G2" s="278">
        <v>40816</v>
      </c>
      <c r="H2" s="279"/>
      <c r="I2" s="71"/>
      <c r="J2" s="71"/>
      <c r="K2" s="71"/>
      <c r="L2" s="75"/>
    </row>
    <row r="3" spans="1:11" ht="23.25">
      <c r="A3" s="280" t="s">
        <v>50</v>
      </c>
      <c r="B3" s="280"/>
      <c r="C3" s="280"/>
      <c r="D3" s="280"/>
      <c r="E3" s="280"/>
      <c r="F3" s="280"/>
      <c r="G3" s="280"/>
      <c r="H3" s="280"/>
      <c r="I3" s="78" t="s">
        <v>271</v>
      </c>
      <c r="J3" s="79" t="s">
        <v>124</v>
      </c>
      <c r="K3" s="79" t="s">
        <v>125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1">
        <v>2</v>
      </c>
      <c r="J4" s="80" t="s">
        <v>249</v>
      </c>
      <c r="K4" s="80" t="s">
        <v>250</v>
      </c>
    </row>
    <row r="5" spans="1:11" ht="12.75">
      <c r="A5" s="269" t="s">
        <v>251</v>
      </c>
      <c r="B5" s="270"/>
      <c r="C5" s="270"/>
      <c r="D5" s="270"/>
      <c r="E5" s="270"/>
      <c r="F5" s="270"/>
      <c r="G5" s="270"/>
      <c r="H5" s="270"/>
      <c r="I5" s="45">
        <v>1</v>
      </c>
      <c r="J5" s="46">
        <v>43650000</v>
      </c>
      <c r="K5" s="46">
        <v>43650000</v>
      </c>
    </row>
    <row r="6" spans="1:11" ht="12.75">
      <c r="A6" s="269" t="s">
        <v>252</v>
      </c>
      <c r="B6" s="270"/>
      <c r="C6" s="270"/>
      <c r="D6" s="270"/>
      <c r="E6" s="270"/>
      <c r="F6" s="270"/>
      <c r="G6" s="270"/>
      <c r="H6" s="270"/>
      <c r="I6" s="45">
        <v>2</v>
      </c>
      <c r="J6" s="47"/>
      <c r="K6" s="47"/>
    </row>
    <row r="7" spans="1:11" ht="12.75">
      <c r="A7" s="269" t="s">
        <v>253</v>
      </c>
      <c r="B7" s="270"/>
      <c r="C7" s="270"/>
      <c r="D7" s="270"/>
      <c r="E7" s="270"/>
      <c r="F7" s="270"/>
      <c r="G7" s="270"/>
      <c r="H7" s="270"/>
      <c r="I7" s="45">
        <v>3</v>
      </c>
      <c r="J7" s="47">
        <v>643300466</v>
      </c>
      <c r="K7" s="47">
        <v>643300465</v>
      </c>
    </row>
    <row r="8" spans="1:11" ht="12.75">
      <c r="A8" s="269" t="s">
        <v>254</v>
      </c>
      <c r="B8" s="270"/>
      <c r="C8" s="270"/>
      <c r="D8" s="270"/>
      <c r="E8" s="270"/>
      <c r="F8" s="270"/>
      <c r="G8" s="270"/>
      <c r="H8" s="270"/>
      <c r="I8" s="45">
        <v>4</v>
      </c>
      <c r="J8" s="47">
        <v>25573538</v>
      </c>
      <c r="K8" s="47">
        <v>14354360</v>
      </c>
    </row>
    <row r="9" spans="1:11" ht="12.75">
      <c r="A9" s="269" t="s">
        <v>255</v>
      </c>
      <c r="B9" s="270"/>
      <c r="C9" s="270"/>
      <c r="D9" s="270"/>
      <c r="E9" s="270"/>
      <c r="F9" s="270"/>
      <c r="G9" s="270"/>
      <c r="H9" s="270"/>
      <c r="I9" s="45">
        <v>5</v>
      </c>
      <c r="J9" s="47">
        <v>-11219178</v>
      </c>
      <c r="K9" s="47">
        <v>34966910</v>
      </c>
    </row>
    <row r="10" spans="1:11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45">
        <v>6</v>
      </c>
      <c r="J10" s="47"/>
      <c r="K10" s="47"/>
    </row>
    <row r="11" spans="1:11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45">
        <v>7</v>
      </c>
      <c r="J11" s="47"/>
      <c r="K11" s="47"/>
    </row>
    <row r="12" spans="1:11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45">
        <v>8</v>
      </c>
      <c r="J12" s="47"/>
      <c r="K12" s="47"/>
    </row>
    <row r="13" spans="1:11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45">
        <v>9</v>
      </c>
      <c r="J13" s="47"/>
      <c r="K13" s="47"/>
    </row>
    <row r="14" spans="1:11" ht="12.75">
      <c r="A14" s="271" t="s">
        <v>260</v>
      </c>
      <c r="B14" s="272"/>
      <c r="C14" s="272"/>
      <c r="D14" s="272"/>
      <c r="E14" s="272"/>
      <c r="F14" s="272"/>
      <c r="G14" s="272"/>
      <c r="H14" s="272"/>
      <c r="I14" s="45">
        <v>10</v>
      </c>
      <c r="J14" s="76">
        <f>SUM(J5:J13)</f>
        <v>701304826</v>
      </c>
      <c r="K14" s="76">
        <f>SUM(K5:K13)</f>
        <v>736271735</v>
      </c>
    </row>
    <row r="15" spans="1:11" ht="12.75">
      <c r="A15" s="269" t="s">
        <v>261</v>
      </c>
      <c r="B15" s="270"/>
      <c r="C15" s="270"/>
      <c r="D15" s="270"/>
      <c r="E15" s="270"/>
      <c r="F15" s="270"/>
      <c r="G15" s="270"/>
      <c r="H15" s="270"/>
      <c r="I15" s="45">
        <v>11</v>
      </c>
      <c r="J15" s="47"/>
      <c r="K15" s="47"/>
    </row>
    <row r="16" spans="1:11" ht="12.75">
      <c r="A16" s="269" t="s">
        <v>262</v>
      </c>
      <c r="B16" s="270"/>
      <c r="C16" s="270"/>
      <c r="D16" s="270"/>
      <c r="E16" s="270"/>
      <c r="F16" s="270"/>
      <c r="G16" s="270"/>
      <c r="H16" s="270"/>
      <c r="I16" s="45">
        <v>12</v>
      </c>
      <c r="J16" s="47"/>
      <c r="K16" s="47"/>
    </row>
    <row r="17" spans="1:11" ht="12.75">
      <c r="A17" s="269" t="s">
        <v>263</v>
      </c>
      <c r="B17" s="270"/>
      <c r="C17" s="270"/>
      <c r="D17" s="270"/>
      <c r="E17" s="270"/>
      <c r="F17" s="270"/>
      <c r="G17" s="270"/>
      <c r="H17" s="270"/>
      <c r="I17" s="45">
        <v>13</v>
      </c>
      <c r="J17" s="47"/>
      <c r="K17" s="47"/>
    </row>
    <row r="18" spans="1:11" ht="12.75">
      <c r="A18" s="269" t="s">
        <v>264</v>
      </c>
      <c r="B18" s="270"/>
      <c r="C18" s="270"/>
      <c r="D18" s="270"/>
      <c r="E18" s="270"/>
      <c r="F18" s="270"/>
      <c r="G18" s="270"/>
      <c r="H18" s="270"/>
      <c r="I18" s="45">
        <v>14</v>
      </c>
      <c r="J18" s="47"/>
      <c r="K18" s="47"/>
    </row>
    <row r="19" spans="1:11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45">
        <v>15</v>
      </c>
      <c r="J19" s="47"/>
      <c r="K19" s="47"/>
    </row>
    <row r="20" spans="1:11" ht="12.75">
      <c r="A20" s="269" t="s">
        <v>266</v>
      </c>
      <c r="B20" s="270"/>
      <c r="C20" s="270"/>
      <c r="D20" s="270"/>
      <c r="E20" s="270"/>
      <c r="F20" s="270"/>
      <c r="G20" s="270"/>
      <c r="H20" s="270"/>
      <c r="I20" s="45">
        <v>16</v>
      </c>
      <c r="J20" s="47"/>
      <c r="K20" s="47"/>
    </row>
    <row r="21" spans="1:11" ht="12.75">
      <c r="A21" s="271" t="s">
        <v>267</v>
      </c>
      <c r="B21" s="272"/>
      <c r="C21" s="272"/>
      <c r="D21" s="272"/>
      <c r="E21" s="272"/>
      <c r="F21" s="272"/>
      <c r="G21" s="272"/>
      <c r="H21" s="272"/>
      <c r="I21" s="45">
        <v>17</v>
      </c>
      <c r="J21" s="77">
        <f>SUM(J15:J20)</f>
        <v>0</v>
      </c>
      <c r="K21" s="77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0" t="s">
        <v>268</v>
      </c>
      <c r="B23" s="261"/>
      <c r="C23" s="261"/>
      <c r="D23" s="261"/>
      <c r="E23" s="261"/>
      <c r="F23" s="261"/>
      <c r="G23" s="261"/>
      <c r="H23" s="261"/>
      <c r="I23" s="48">
        <v>18</v>
      </c>
      <c r="J23" s="46"/>
      <c r="K23" s="46"/>
    </row>
    <row r="24" spans="1:11" ht="17.25" customHeight="1">
      <c r="A24" s="262" t="s">
        <v>269</v>
      </c>
      <c r="B24" s="263"/>
      <c r="C24" s="263"/>
      <c r="D24" s="263"/>
      <c r="E24" s="263"/>
      <c r="F24" s="263"/>
      <c r="G24" s="263"/>
      <c r="H24" s="263"/>
      <c r="I24" s="49">
        <v>19</v>
      </c>
      <c r="J24" s="77"/>
      <c r="K24" s="77"/>
    </row>
    <row r="25" spans="1:11" ht="30" customHeight="1">
      <c r="A25" s="264" t="s">
        <v>270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SheetLayoutView="110" workbookViewId="0" topLeftCell="A1">
      <selection activeCell="K114" sqref="K114"/>
    </sheetView>
  </sheetViews>
  <sheetFormatPr defaultColWidth="9.140625" defaultRowHeight="12.75"/>
  <cols>
    <col min="7" max="9" width="2.421875" style="0" customWidth="1"/>
    <col min="11" max="11" width="10.00390625" style="0" bestFit="1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2" t="s">
        <v>246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3" t="s">
        <v>303</v>
      </c>
      <c r="B4" s="284"/>
      <c r="C4" s="284"/>
      <c r="D4" s="284"/>
      <c r="E4" s="284"/>
      <c r="F4" s="284"/>
      <c r="G4" s="284"/>
      <c r="H4" s="284"/>
      <c r="I4" s="284"/>
      <c r="J4" s="285"/>
    </row>
    <row r="5" spans="1:10" ht="12.75" customHeight="1">
      <c r="A5" s="286"/>
      <c r="B5" s="287"/>
      <c r="C5" s="287"/>
      <c r="D5" s="287"/>
      <c r="E5" s="287"/>
      <c r="F5" s="287"/>
      <c r="G5" s="287"/>
      <c r="H5" s="287"/>
      <c r="I5" s="287"/>
      <c r="J5" s="288"/>
    </row>
    <row r="6" spans="1:10" ht="12.75" customHeight="1">
      <c r="A6" s="286"/>
      <c r="B6" s="287"/>
      <c r="C6" s="287"/>
      <c r="D6" s="287"/>
      <c r="E6" s="287"/>
      <c r="F6" s="287"/>
      <c r="G6" s="287"/>
      <c r="H6" s="287"/>
      <c r="I6" s="287"/>
      <c r="J6" s="288"/>
    </row>
    <row r="7" spans="1:10" ht="12.75" customHeight="1">
      <c r="A7" s="286"/>
      <c r="B7" s="287"/>
      <c r="C7" s="287"/>
      <c r="D7" s="287"/>
      <c r="E7" s="287"/>
      <c r="F7" s="287"/>
      <c r="G7" s="287"/>
      <c r="H7" s="287"/>
      <c r="I7" s="287"/>
      <c r="J7" s="288"/>
    </row>
    <row r="8" spans="1:10" ht="12.75" customHeight="1">
      <c r="A8" s="286"/>
      <c r="B8" s="287"/>
      <c r="C8" s="287"/>
      <c r="D8" s="287"/>
      <c r="E8" s="287"/>
      <c r="F8" s="287"/>
      <c r="G8" s="287"/>
      <c r="H8" s="287"/>
      <c r="I8" s="287"/>
      <c r="J8" s="288"/>
    </row>
    <row r="9" spans="1:10" ht="12.75" customHeight="1">
      <c r="A9" s="286"/>
      <c r="B9" s="287"/>
      <c r="C9" s="287"/>
      <c r="D9" s="287"/>
      <c r="E9" s="287"/>
      <c r="F9" s="287"/>
      <c r="G9" s="287"/>
      <c r="H9" s="287"/>
      <c r="I9" s="287"/>
      <c r="J9" s="288"/>
    </row>
    <row r="10" spans="1:10" ht="12.75" customHeight="1">
      <c r="A10" s="286"/>
      <c r="B10" s="287"/>
      <c r="C10" s="287"/>
      <c r="D10" s="287"/>
      <c r="E10" s="287"/>
      <c r="F10" s="287"/>
      <c r="G10" s="287"/>
      <c r="H10" s="287"/>
      <c r="I10" s="287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damirv</cp:lastModifiedBy>
  <cp:lastPrinted>2011-10-28T18:33:25Z</cp:lastPrinted>
  <dcterms:created xsi:type="dcterms:W3CDTF">2008-10-17T11:51:54Z</dcterms:created>
  <dcterms:modified xsi:type="dcterms:W3CDTF">2011-10-28T18:34:44Z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