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28830" windowHeight="615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<sst xmlns="http://schemas.openxmlformats.org/spreadsheetml/2006/main" count="394" uniqueCount="346">
  <si>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</si>
  <si>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</si>
  <si>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</si>
  <si>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</si>
  <si>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</si>
  <si>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</si>
  <si>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</si>
  <si>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</si>
  <si>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</si>
  <si>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</si>
  <si>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</si>
  <si>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</si>
  <si>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</si>
  <si>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</si>
  <si>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</si>
  <si>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</si>
  <si>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</si>
  <si>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</si>
  <si>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</si>
  <si>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</si>
  <si>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</si>
  <si>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</si>
  <si>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</si>
  <si>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</si>
  <si>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</si>
  <si>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</si>
  <si>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</si>
  <si>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</si>
  <si>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</si>
  <si>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</si>
  <si>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</si>
  <si>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</si>
  <si>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</si>
  <si>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</si>
  <si>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</si>
  <si>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</si>
  <si>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</si>
  <si>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</si>
  <si>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</si>
  <si>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</si>
  <si>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</si>
  <si>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</si>
  <si>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</si>
  <si>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</si>
  <si>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</si>
  <si>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</si>
  <si>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</si>
  <si>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</si>
  <si>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</si>
  <si>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</si>
  <si>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</si>
  <si>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</si>
  <si>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</si>
  <si>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</si>
  <si>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</si>
  <si>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</si>
  <si>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</si>
  <si>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</si>
  <si>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</si>
  <si>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</si>
  <si>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</si>
  <si>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</si>
  <si>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</si>
  <si>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</si>
  <si>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</si>
  <si>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</si>
  <si>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</si>
  <si>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</si>
  <si>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</si>
  <si>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</si>
  <si>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</si>
  <si>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</si>
  <si>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</si>
  <si>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</si>
  <si>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</si>
  <si>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</si>
  <si>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</si>
  <si>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</si>
  <si>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</si>
  <si>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</si>
  <si>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</si>
  <si>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</si>
  <si>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</si>
  <si>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</si>
  <si>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</si>
  <si>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</si>
  <si>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</si>
  <si>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</si>
  <si>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</si>
  <si>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</si>
  <si>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</si>
  <si>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</si>
  <si>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</si>
  <si>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</si>
  <si>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</si>
  <si>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</si>
  <si>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</si>
  <si>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</si>
  <si>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</si>
  <si>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</si>
  <si>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</si>
  <si>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</si>
  <si>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</si>
  <si>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</si>
  <si>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</si>
  <si>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</si>
  <si>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</si>
  <si>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</si>
  <si>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</si>
  <si>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</si>
  <si>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</si>
  <si>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</si>
  <si>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</si>
  <si>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</si>
  <si>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</si>
  <si>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</si>
  <si>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</si>
  <si>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</si>
  <si>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</si>
  <si>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</si>
  <si>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</si>
  <si>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</si>
  <si>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</si>
  <si>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</si>
  <si>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</si>
  <si>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</si>
  <si>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</si>
  <si>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</si>
  <si>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</si>
  <si>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</si>
  <si>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</si>
  <si>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</si>
  <si>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</si>
  <si>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</si>
  <si>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</si>
  <si>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</si>
  <si>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</si>
  <si>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</si>
  <si>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</si>
  <si>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</si>
  <si>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</si>
  <si>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</si>
  <si>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</si>
  <si>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</si>
  <si>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</si>
  <si>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</si>
  <si>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</si>
  <si>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</si>
  <si>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</si>
  <si>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</si>
  <si>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</si>
  <si>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</si>
  <si>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</si>
  <si>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</si>
  <si>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</si>
  <si>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</si>
  <si>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</si>
  <si>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</si>
  <si>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</si>
  <si>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</si>
  <si>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</si>
  <si>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</si>
  <si>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</si>
  <si>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</si>
  <si>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</si>
  <si>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</si>
  <si>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</si>
  <si>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</si>
  <si>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</si>
  <si>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</si>
  <si>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</si>
  <si>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</si>
  <si>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</si>
  <si>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</si>
  <si>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</si>
  <si>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</si>
  <si>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</si>
  <si>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</si>
  <si>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</si>
  <si>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</si>
  <si>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</si>
  <si>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</si>
  <si>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</si>
  <si>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</si>
  <si>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</si>
  <si>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</si>
  <si>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</si>
  <si>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</si>
  <si>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</si>
  <si>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</si>
  <si>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</si>
  <si>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</si>
  <si>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</si>
  <si>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</si>
  <si>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</si>
  <si>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</si>
  <si>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</si>
  <si>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</si>
  <si>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</si>
  <si>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</si>
  <si>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</si>
  <si>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</si>
  <si>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</si>
  <si>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</si>
  <si>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</si>
  <si>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</si>
  <si>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</si>
  <si>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</si>
  <si>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</si>
  <si>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</si>
  <si>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</si>
  <si>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</si>
  <si>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</si>
  <si>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</si>
  <si>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</si>
  <si>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</si>
  <si>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</si>
  <si>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</si>
  <si>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</si>
  <si>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</si>
  <si>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</si>
  <si>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</si>
  <si>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</si>
  <si>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</si>
  <si>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</si>
  <si>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</si>
  <si>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</si>
  <si>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</si>
  <si>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</si>
  <si>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</si>
  <si>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</si>
  <si>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</si>
  <si>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</si>
  <si>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</si>
  <si>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</si>
  <si>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</si>
  <si>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</si>
  <si>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</si>
  <si>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</si>
  <si>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</si>
  <si>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</si>
  <si>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</si>
  <si>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</si>
  <si>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</si>
  <si>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</si>
  <si>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</si>
  <si>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</si>
  <si>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</si>
  <si>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</si>
  <si>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</si>
  <si>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</si>
  <si>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</si>
  <si>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</si>
  <si>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</si>
  <si>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</si>
  <si>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</si>
  <si>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</si>
  <si>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</si>
  <si>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</si>
  <si>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</si>
  <si>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</si>
  <si>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</si>
  <si>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</si>
  <si>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</si>
  <si>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</si>
  <si>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</si>
  <si>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</si>
  <si>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</si>
  <si>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</si>
  <si>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</si>
  <si>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</si>
  <si>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</si>
  <si>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</si>
  <si>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</si>
  <si>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</si>
  <si>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</si>
  <si>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</si>
  <si>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</si>
  <si>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</si>
  <si>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</si>
  <si>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</si>
  <si>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</si>
  <si>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</si>
  <si>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</si>
  <si>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</si>
  <si>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</si>
  <si>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</si>
  <si>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</si>
  <si>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</si>
  <si>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</si>
  <si>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</si>
  <si>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</si>
  <si>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</si>
  <si>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</si>
  <si>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</si>
  <si>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</si>
  <si>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</si>
  <si>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</si>
  <si>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</si>
  <si>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</si>
  <si>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</si>
  <si>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</si>
  <si>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</si>
  <si>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</si>
  <si>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</si>
  <si>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</si>
  <si>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</si>
  <si>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</si>
  <si>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</si>
  <si>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</si>
  <si>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</si>
  <si>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</si>
  <si>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</si>
  <si>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</si>
  <si>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</si>
  <si>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</si>
  <si>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</si>
  <si>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</si>
  <si>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</si>
  <si>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</si>
  <si>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</si>
  <si>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</si>
  <si>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</si>
  <si>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ARENATURIST d.d.</t>
  </si>
  <si>
    <t>u razdoblju _01.01.2016. do 31.12.2016.</t>
  </si>
  <si>
    <t>stanje na dan 31.12.2016.</t>
  </si>
  <si>
    <t>Obveznik: ARENATURIST d.d.____________________________________________________</t>
  </si>
  <si>
    <t>u razdoblju 01.01.2016. do 31.12.2016.</t>
  </si>
  <si>
    <t>Obveznik:   ARENATURIST d.d.____________________________________________</t>
  </si>
  <si>
    <t>Obveznik: ___ARENATURIST d.d.____________________________________________</t>
  </si>
  <si>
    <t>03203263</t>
  </si>
  <si>
    <t>040022901</t>
  </si>
  <si>
    <t>47625429199</t>
  </si>
  <si>
    <t>PULA</t>
  </si>
  <si>
    <t>Smareglina 3</t>
  </si>
  <si>
    <t>uprava@arenaturist.hr</t>
  </si>
  <si>
    <t>www.arenaturist.com</t>
  </si>
  <si>
    <t>ISTARSKA</t>
  </si>
  <si>
    <t>NE</t>
  </si>
  <si>
    <t>KALAGAC SANDRA</t>
  </si>
  <si>
    <t>052/223 811</t>
  </si>
  <si>
    <t>052/212 132</t>
  </si>
  <si>
    <t>skalagac@arenaturist.hr</t>
  </si>
  <si>
    <t>REUEL ISRAEL GAVRIEL SLONIM, MILENA PERKOVIĆ</t>
  </si>
  <si>
    <t>5510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</si>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</sst>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2" fillId="0" borderId="19" xfId="52" applyNumberFormat="1" applyFont="1" applyFill="1" applyBorder="1" applyAlignment="1" applyProtection="1">
      <alignment horizontal="right" vertical="center"/>
      <protection hidden="1" locked="0"/>
    </xf>
    <xf numFmtId="0" fontId="16" fillId="0" borderId="0" xfId="52" applyFont="1" applyFill="1" applyBorder="1" applyAlignment="1" applyProtection="1">
      <alignment/>
      <protection hidden="1"/>
    </xf>
    <xf numFmtId="0" fontId="12" fillId="0" borderId="0" xfId="52" applyFill="1" applyAlignment="1">
      <alignment/>
      <protection/>
    </xf>
    <xf numFmtId="0" fontId="16" fillId="0" borderId="0" xfId="52" applyFont="1" applyFill="1" applyAlignment="1" applyProtection="1">
      <alignment/>
      <protection hidden="1"/>
    </xf>
    <xf numFmtId="0" fontId="3" fillId="0" borderId="0" xfId="52" applyFont="1" applyFill="1" applyAlignment="1" applyProtection="1">
      <alignment horizontal="left"/>
      <protection hidden="1"/>
    </xf>
    <xf numFmtId="3" fontId="2" fillId="0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H10" sqref="H1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8" t="s">
        <v>256</v>
      </c>
      <c r="B1" s="138"/>
      <c r="C1" s="13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0" t="s">
        <v>257</v>
      </c>
      <c r="B2" s="170"/>
      <c r="C2" s="170"/>
      <c r="D2" s="171"/>
      <c r="E2" s="24">
        <v>42370</v>
      </c>
      <c r="F2" s="25"/>
      <c r="G2" s="26" t="s">
        <v>258</v>
      </c>
      <c r="H2" s="24">
        <v>42735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39" t="s">
        <v>330</v>
      </c>
      <c r="D6" s="140"/>
      <c r="E6" s="173"/>
      <c r="F6" s="173"/>
      <c r="G6" s="173"/>
      <c r="H6" s="173"/>
      <c r="I6" s="39"/>
      <c r="J6" s="22"/>
      <c r="K6" s="22"/>
      <c r="L6" s="22"/>
    </row>
    <row r="7" spans="1:12" ht="12.75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.75">
      <c r="A8" s="174" t="s">
        <v>261</v>
      </c>
      <c r="B8" s="175"/>
      <c r="C8" s="139" t="s">
        <v>331</v>
      </c>
      <c r="D8" s="140"/>
      <c r="E8" s="173"/>
      <c r="F8" s="173"/>
      <c r="G8" s="173"/>
      <c r="H8" s="17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39" t="s">
        <v>332</v>
      </c>
      <c r="D10" s="14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41" t="s">
        <v>323</v>
      </c>
      <c r="D12" s="164"/>
      <c r="E12" s="164"/>
      <c r="F12" s="164"/>
      <c r="G12" s="164"/>
      <c r="H12" s="164"/>
      <c r="I12" s="13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65">
        <v>52100</v>
      </c>
      <c r="D14" s="166"/>
      <c r="E14" s="31"/>
      <c r="F14" s="141" t="s">
        <v>333</v>
      </c>
      <c r="G14" s="164"/>
      <c r="H14" s="164"/>
      <c r="I14" s="13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41" t="s">
        <v>334</v>
      </c>
      <c r="D16" s="164"/>
      <c r="E16" s="164"/>
      <c r="F16" s="164"/>
      <c r="G16" s="164"/>
      <c r="H16" s="164"/>
      <c r="I16" s="13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57" t="s">
        <v>335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57" t="s">
        <v>336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359</v>
      </c>
      <c r="D22" s="141" t="s">
        <v>333</v>
      </c>
      <c r="E22" s="160"/>
      <c r="F22" s="161"/>
      <c r="G22" s="162"/>
      <c r="H22" s="16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18</v>
      </c>
      <c r="D24" s="141" t="s">
        <v>337</v>
      </c>
      <c r="E24" s="160"/>
      <c r="F24" s="160"/>
      <c r="G24" s="161"/>
      <c r="H24" s="38" t="s">
        <v>270</v>
      </c>
      <c r="I24" s="119">
        <v>480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8" t="s">
        <v>338</v>
      </c>
      <c r="D26" s="49"/>
      <c r="E26" s="22"/>
      <c r="F26" s="50"/>
      <c r="G26" s="127" t="s">
        <v>273</v>
      </c>
      <c r="H26" s="128"/>
      <c r="I26" s="114" t="s">
        <v>344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1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2"/>
      <c r="I29" s="51"/>
      <c r="J29" s="22"/>
      <c r="K29" s="22"/>
      <c r="L29" s="22"/>
    </row>
    <row r="30" spans="1:12" ht="12.75">
      <c r="A30" s="148"/>
      <c r="B30" s="142"/>
      <c r="C30" s="142"/>
      <c r="D30" s="143"/>
      <c r="E30" s="148"/>
      <c r="F30" s="142"/>
      <c r="G30" s="142"/>
      <c r="H30" s="139"/>
      <c r="I30" s="140"/>
      <c r="J30" s="22"/>
      <c r="K30" s="22"/>
      <c r="L30" s="22"/>
    </row>
    <row r="31" spans="1:12" ht="12.75">
      <c r="A31" s="45"/>
      <c r="B31" s="45"/>
      <c r="C31" s="43"/>
      <c r="D31" s="149"/>
      <c r="E31" s="149"/>
      <c r="F31" s="149"/>
      <c r="G31" s="150"/>
      <c r="H31" s="31"/>
      <c r="I31" s="55"/>
      <c r="J31" s="22"/>
      <c r="K31" s="22"/>
      <c r="L31" s="22"/>
    </row>
    <row r="32" spans="1:12" ht="12.75">
      <c r="A32" s="148"/>
      <c r="B32" s="142"/>
      <c r="C32" s="142"/>
      <c r="D32" s="143"/>
      <c r="E32" s="148"/>
      <c r="F32" s="142"/>
      <c r="G32" s="142"/>
      <c r="H32" s="139"/>
      <c r="I32" s="140"/>
      <c r="J32" s="22"/>
      <c r="K32" s="22"/>
      <c r="L32" s="22"/>
    </row>
    <row r="33" spans="1:12" ht="12.75">
      <c r="A33" s="45"/>
      <c r="B33" s="45"/>
      <c r="C33" s="43"/>
      <c r="D33" s="53"/>
      <c r="E33" s="53"/>
      <c r="F33" s="53"/>
      <c r="G33" s="54"/>
      <c r="H33" s="31"/>
      <c r="I33" s="56"/>
      <c r="J33" s="22"/>
      <c r="K33" s="22"/>
      <c r="L33" s="22"/>
    </row>
    <row r="34" spans="1:12" ht="12.75">
      <c r="A34" s="148"/>
      <c r="B34" s="142"/>
      <c r="C34" s="142"/>
      <c r="D34" s="143"/>
      <c r="E34" s="148"/>
      <c r="F34" s="142"/>
      <c r="G34" s="142"/>
      <c r="H34" s="139"/>
      <c r="I34" s="140"/>
      <c r="J34" s="22"/>
      <c r="K34" s="22"/>
      <c r="L34" s="22"/>
    </row>
    <row r="35" spans="1:12" ht="12.75">
      <c r="A35" s="45"/>
      <c r="B35" s="45"/>
      <c r="C35" s="43"/>
      <c r="D35" s="53"/>
      <c r="E35" s="53"/>
      <c r="F35" s="53"/>
      <c r="G35" s="54"/>
      <c r="H35" s="31"/>
      <c r="I35" s="56"/>
      <c r="J35" s="22"/>
      <c r="K35" s="22"/>
      <c r="L35" s="22"/>
    </row>
    <row r="36" spans="1:12" ht="12.75">
      <c r="A36" s="148"/>
      <c r="B36" s="142"/>
      <c r="C36" s="142"/>
      <c r="D36" s="143"/>
      <c r="E36" s="148"/>
      <c r="F36" s="142"/>
      <c r="G36" s="142"/>
      <c r="H36" s="139"/>
      <c r="I36" s="140"/>
      <c r="J36" s="22"/>
      <c r="K36" s="22"/>
      <c r="L36" s="22"/>
    </row>
    <row r="37" spans="1:12" ht="12.75">
      <c r="A37" s="57"/>
      <c r="B37" s="57"/>
      <c r="C37" s="144"/>
      <c r="D37" s="145"/>
      <c r="E37" s="31"/>
      <c r="F37" s="144"/>
      <c r="G37" s="145"/>
      <c r="H37" s="31"/>
      <c r="I37" s="31"/>
      <c r="J37" s="22"/>
      <c r="K37" s="22"/>
      <c r="L37" s="22"/>
    </row>
    <row r="38" spans="1:12" ht="12.75">
      <c r="A38" s="148"/>
      <c r="B38" s="142"/>
      <c r="C38" s="142"/>
      <c r="D38" s="143"/>
      <c r="E38" s="148"/>
      <c r="F38" s="142"/>
      <c r="G38" s="142"/>
      <c r="H38" s="139"/>
      <c r="I38" s="140"/>
      <c r="J38" s="22"/>
      <c r="K38" s="22"/>
      <c r="L38" s="22"/>
    </row>
    <row r="39" spans="1:12" ht="12.75">
      <c r="A39" s="57"/>
      <c r="B39" s="57"/>
      <c r="C39" s="58"/>
      <c r="D39" s="59"/>
      <c r="E39" s="31"/>
      <c r="F39" s="58"/>
      <c r="G39" s="59"/>
      <c r="H39" s="31"/>
      <c r="I39" s="31"/>
      <c r="J39" s="22"/>
      <c r="K39" s="22"/>
      <c r="L39" s="22"/>
    </row>
    <row r="40" spans="1:12" ht="12.75">
      <c r="A40" s="148"/>
      <c r="B40" s="142"/>
      <c r="C40" s="142"/>
      <c r="D40" s="143"/>
      <c r="E40" s="148"/>
      <c r="F40" s="142"/>
      <c r="G40" s="142"/>
      <c r="H40" s="139"/>
      <c r="I40" s="140"/>
      <c r="J40" s="22"/>
      <c r="K40" s="22"/>
      <c r="L40" s="22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2"/>
      <c r="K41" s="22"/>
      <c r="L41" s="22"/>
    </row>
    <row r="42" spans="1:12" ht="12.75">
      <c r="A42" s="57"/>
      <c r="B42" s="57"/>
      <c r="C42" s="58"/>
      <c r="D42" s="59"/>
      <c r="E42" s="31"/>
      <c r="F42" s="58"/>
      <c r="G42" s="59"/>
      <c r="H42" s="31"/>
      <c r="I42" s="31"/>
      <c r="J42" s="22"/>
      <c r="K42" s="22"/>
      <c r="L42" s="22"/>
    </row>
    <row r="43" spans="1:12" ht="12.75">
      <c r="A43" s="64"/>
      <c r="B43" s="64"/>
      <c r="C43" s="64"/>
      <c r="D43" s="42"/>
      <c r="E43" s="42"/>
      <c r="F43" s="64"/>
      <c r="G43" s="42"/>
      <c r="H43" s="42"/>
      <c r="I43" s="42"/>
      <c r="J43" s="22"/>
      <c r="K43" s="22"/>
      <c r="L43" s="22"/>
    </row>
    <row r="44" spans="1:12" ht="12.75">
      <c r="A44" s="122" t="s">
        <v>277</v>
      </c>
      <c r="B44" s="123"/>
      <c r="C44" s="139"/>
      <c r="D44" s="140"/>
      <c r="E44" s="32"/>
      <c r="F44" s="141"/>
      <c r="G44" s="142"/>
      <c r="H44" s="142"/>
      <c r="I44" s="143"/>
      <c r="J44" s="22"/>
      <c r="K44" s="22"/>
      <c r="L44" s="22"/>
    </row>
    <row r="45" spans="1:12" ht="12.75">
      <c r="A45" s="57"/>
      <c r="B45" s="57"/>
      <c r="C45" s="144"/>
      <c r="D45" s="145"/>
      <c r="E45" s="31"/>
      <c r="F45" s="144"/>
      <c r="G45" s="146"/>
      <c r="H45" s="65"/>
      <c r="I45" s="65"/>
      <c r="J45" s="22"/>
      <c r="K45" s="22"/>
      <c r="L45" s="22"/>
    </row>
    <row r="46" spans="1:12" ht="12.75">
      <c r="A46" s="122" t="s">
        <v>278</v>
      </c>
      <c r="B46" s="123"/>
      <c r="C46" s="141" t="s">
        <v>339</v>
      </c>
      <c r="D46" s="147"/>
      <c r="E46" s="147"/>
      <c r="F46" s="147"/>
      <c r="G46" s="147"/>
      <c r="H46" s="147"/>
      <c r="I46" s="147"/>
      <c r="J46" s="22"/>
      <c r="K46" s="22"/>
      <c r="L46" s="22"/>
    </row>
    <row r="47" spans="1:12" ht="12.75">
      <c r="A47" s="40"/>
      <c r="B47" s="40"/>
      <c r="C47" s="66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2" t="s">
        <v>280</v>
      </c>
      <c r="B48" s="123"/>
      <c r="C48" s="129" t="s">
        <v>340</v>
      </c>
      <c r="D48" s="125"/>
      <c r="E48" s="126"/>
      <c r="F48" s="32"/>
      <c r="G48" s="38" t="s">
        <v>281</v>
      </c>
      <c r="H48" s="129" t="s">
        <v>341</v>
      </c>
      <c r="I48" s="126"/>
      <c r="J48" s="22"/>
      <c r="K48" s="22"/>
      <c r="L48" s="22"/>
    </row>
    <row r="49" spans="1:12" ht="12.75">
      <c r="A49" s="40"/>
      <c r="B49" s="40"/>
      <c r="C49" s="66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2" t="s">
        <v>266</v>
      </c>
      <c r="B50" s="123"/>
      <c r="C50" s="124" t="s">
        <v>342</v>
      </c>
      <c r="D50" s="125"/>
      <c r="E50" s="125"/>
      <c r="F50" s="125"/>
      <c r="G50" s="125"/>
      <c r="H50" s="125"/>
      <c r="I50" s="12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29" t="s">
        <v>343</v>
      </c>
      <c r="D52" s="125"/>
      <c r="E52" s="125"/>
      <c r="F52" s="125"/>
      <c r="G52" s="125"/>
      <c r="H52" s="125"/>
      <c r="I52" s="130"/>
      <c r="J52" s="22"/>
      <c r="K52" s="22"/>
      <c r="L52" s="22"/>
    </row>
    <row r="53" spans="1:12" ht="12.75">
      <c r="A53" s="67"/>
      <c r="B53" s="67"/>
      <c r="C53" s="133" t="s">
        <v>283</v>
      </c>
      <c r="D53" s="133"/>
      <c r="E53" s="133"/>
      <c r="F53" s="133"/>
      <c r="G53" s="133"/>
      <c r="H53" s="133"/>
      <c r="I53" s="69"/>
      <c r="J53" s="22"/>
      <c r="K53" s="22"/>
      <c r="L53" s="22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2"/>
      <c r="K54" s="22"/>
      <c r="L54" s="22"/>
    </row>
    <row r="55" spans="1:12" ht="12.75">
      <c r="A55" s="67"/>
      <c r="B55" s="131" t="s">
        <v>284</v>
      </c>
      <c r="C55" s="132"/>
      <c r="D55" s="132"/>
      <c r="E55" s="132"/>
      <c r="F55" s="111"/>
      <c r="G55" s="111"/>
      <c r="H55" s="112"/>
      <c r="I55" s="112"/>
      <c r="J55" s="22"/>
      <c r="K55" s="22"/>
      <c r="L55" s="22"/>
    </row>
    <row r="56" spans="1:12" ht="12.75">
      <c r="A56" s="67"/>
      <c r="B56" s="115" t="s">
        <v>322</v>
      </c>
      <c r="C56" s="116"/>
      <c r="D56" s="116"/>
      <c r="E56" s="116"/>
      <c r="F56" s="116"/>
      <c r="G56" s="116"/>
      <c r="H56" s="137" t="s">
        <v>317</v>
      </c>
      <c r="I56" s="137"/>
      <c r="J56" s="22"/>
      <c r="K56" s="22"/>
      <c r="L56" s="22"/>
    </row>
    <row r="57" spans="1:12" ht="12.75">
      <c r="A57" s="67"/>
      <c r="B57" s="115" t="s">
        <v>318</v>
      </c>
      <c r="C57" s="116"/>
      <c r="D57" s="116"/>
      <c r="E57" s="116"/>
      <c r="F57" s="116"/>
      <c r="G57" s="116"/>
      <c r="H57" s="137"/>
      <c r="I57" s="137"/>
      <c r="J57" s="22"/>
      <c r="K57" s="22"/>
      <c r="L57" s="22"/>
    </row>
    <row r="58" spans="1:12" ht="12.75">
      <c r="A58" s="67"/>
      <c r="B58" s="115" t="s">
        <v>319</v>
      </c>
      <c r="C58" s="116"/>
      <c r="D58" s="116"/>
      <c r="E58" s="116"/>
      <c r="F58" s="116"/>
      <c r="G58" s="116"/>
      <c r="H58" s="137"/>
      <c r="I58" s="137"/>
      <c r="J58" s="22"/>
      <c r="K58" s="22"/>
      <c r="L58" s="22"/>
    </row>
    <row r="59" spans="1:12" ht="12.75">
      <c r="A59" s="67"/>
      <c r="B59" s="115" t="s">
        <v>320</v>
      </c>
      <c r="C59" s="117"/>
      <c r="D59" s="117"/>
      <c r="E59" s="117"/>
      <c r="F59" s="117"/>
      <c r="G59" s="117"/>
      <c r="H59" s="137"/>
      <c r="I59" s="137"/>
      <c r="J59" s="22"/>
      <c r="K59" s="22"/>
      <c r="L59" s="22"/>
    </row>
    <row r="60" spans="1:12" ht="12.75">
      <c r="A60" s="67"/>
      <c r="B60" s="115" t="s">
        <v>321</v>
      </c>
      <c r="C60" s="117"/>
      <c r="D60" s="117"/>
      <c r="E60" s="117"/>
      <c r="F60" s="117"/>
      <c r="G60" s="117"/>
      <c r="H60" s="137"/>
      <c r="I60" s="137"/>
      <c r="J60" s="22"/>
      <c r="K60" s="22"/>
      <c r="L60" s="22"/>
    </row>
    <row r="61" spans="1:12" ht="12.75">
      <c r="A61" s="67"/>
      <c r="B61" s="118"/>
      <c r="C61" s="69"/>
      <c r="D61" s="69"/>
      <c r="E61" s="69"/>
      <c r="F61" s="69"/>
      <c r="G61" s="69"/>
      <c r="H61" s="68"/>
      <c r="I61" s="69"/>
      <c r="J61" s="22"/>
      <c r="K61" s="22"/>
      <c r="L61" s="22"/>
    </row>
    <row r="62" spans="1:12" ht="13.5" thickBot="1">
      <c r="A62" s="70" t="s">
        <v>285</v>
      </c>
      <c r="B62" s="32"/>
      <c r="C62" s="32"/>
      <c r="D62" s="32"/>
      <c r="E62" s="32"/>
      <c r="F62" s="32"/>
      <c r="G62" s="71"/>
      <c r="H62" s="72"/>
      <c r="I62" s="71"/>
      <c r="J62" s="22"/>
      <c r="K62" s="22"/>
      <c r="L62" s="22"/>
    </row>
    <row r="63" spans="1:12" ht="12.75">
      <c r="A63" s="32"/>
      <c r="B63" s="32"/>
      <c r="C63" s="32"/>
      <c r="D63" s="32"/>
      <c r="E63" s="67" t="s">
        <v>286</v>
      </c>
      <c r="F63" s="22"/>
      <c r="G63" s="134" t="s">
        <v>287</v>
      </c>
      <c r="H63" s="135"/>
      <c r="I63" s="136"/>
      <c r="J63" s="22"/>
      <c r="K63" s="22"/>
      <c r="L63" s="22"/>
    </row>
    <row r="64" spans="1:12" ht="12.75">
      <c r="A64" s="73"/>
      <c r="B64" s="73"/>
      <c r="C64" s="37"/>
      <c r="D64" s="37"/>
      <c r="E64" s="37"/>
      <c r="F64" s="37"/>
      <c r="G64" s="120"/>
      <c r="H64" s="121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0" max="10" width="11.140625" style="0" bestFit="1" customWidth="1"/>
    <col min="11" max="11" width="11.421875" style="0" customWidth="1"/>
  </cols>
  <sheetData>
    <row r="1" spans="1:11" ht="12.75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325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86" t="s">
        <v>326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4.5" thickBot="1">
      <c r="A5" s="189" t="s">
        <v>61</v>
      </c>
      <c r="B5" s="190"/>
      <c r="C5" s="190"/>
      <c r="D5" s="190"/>
      <c r="E5" s="190"/>
      <c r="F5" s="190"/>
      <c r="G5" s="190"/>
      <c r="H5" s="191"/>
      <c r="I5" s="75" t="s">
        <v>288</v>
      </c>
      <c r="J5" s="76" t="s">
        <v>115</v>
      </c>
      <c r="K5" s="77" t="s">
        <v>116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79">
        <v>2</v>
      </c>
      <c r="J6" s="78">
        <v>3</v>
      </c>
      <c r="K6" s="78">
        <v>4</v>
      </c>
    </row>
    <row r="7" spans="1:11" ht="12.7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196" t="s">
        <v>62</v>
      </c>
      <c r="B8" s="197"/>
      <c r="C8" s="197"/>
      <c r="D8" s="197"/>
      <c r="E8" s="197"/>
      <c r="F8" s="197"/>
      <c r="G8" s="197"/>
      <c r="H8" s="198"/>
      <c r="I8" s="6">
        <v>1</v>
      </c>
      <c r="J8" s="11"/>
      <c r="K8" s="11"/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1163076905</v>
      </c>
      <c r="K9" s="12">
        <f>K10+K17+K27+K36+K40</f>
        <v>1661014897</v>
      </c>
    </row>
    <row r="10" spans="1:11" ht="12.75">
      <c r="A10" s="183" t="s">
        <v>213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1682223</v>
      </c>
      <c r="K10" s="12">
        <f>SUM(K11:K16)</f>
        <v>1386961</v>
      </c>
    </row>
    <row r="11" spans="1:11" ht="12.75">
      <c r="A11" s="183" t="s">
        <v>117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/>
      <c r="K11" s="13"/>
    </row>
    <row r="12" spans="1:11" ht="12.75">
      <c r="A12" s="183" t="s">
        <v>14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>
        <v>590232</v>
      </c>
      <c r="K12" s="13">
        <v>829192</v>
      </c>
    </row>
    <row r="13" spans="1:11" ht="12.75">
      <c r="A13" s="183" t="s">
        <v>118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/>
      <c r="K13" s="13"/>
    </row>
    <row r="14" spans="1:11" ht="12.75">
      <c r="A14" s="183" t="s">
        <v>216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/>
      <c r="K14" s="13"/>
    </row>
    <row r="15" spans="1:11" ht="12.75">
      <c r="A15" s="183" t="s">
        <v>217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>
        <v>1091991</v>
      </c>
      <c r="K15" s="13">
        <v>557769</v>
      </c>
    </row>
    <row r="16" spans="1:11" ht="12.75">
      <c r="A16" s="183" t="s">
        <v>218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/>
      <c r="K16" s="13"/>
    </row>
    <row r="17" spans="1:11" ht="12.75">
      <c r="A17" s="183" t="s">
        <v>214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1154151589</v>
      </c>
      <c r="K17" s="12">
        <f>SUM(K18:K26)</f>
        <v>1127986729</v>
      </c>
    </row>
    <row r="18" spans="1:11" ht="12.75">
      <c r="A18" s="183" t="s">
        <v>219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194094591</v>
      </c>
      <c r="K18" s="13">
        <v>203950034</v>
      </c>
    </row>
    <row r="19" spans="1:11" ht="12.75">
      <c r="A19" s="183" t="s">
        <v>255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870365733</v>
      </c>
      <c r="K19" s="13">
        <v>813378634</v>
      </c>
    </row>
    <row r="20" spans="1:11" ht="12.75">
      <c r="A20" s="183" t="s">
        <v>220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68460080</v>
      </c>
      <c r="K20" s="13">
        <v>65747527</v>
      </c>
    </row>
    <row r="21" spans="1:11" ht="12.75">
      <c r="A21" s="183" t="s">
        <v>27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1366010</v>
      </c>
      <c r="K21" s="13">
        <v>2904616</v>
      </c>
    </row>
    <row r="22" spans="1:11" ht="12.75">
      <c r="A22" s="183" t="s">
        <v>28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/>
      <c r="K22" s="13"/>
    </row>
    <row r="23" spans="1:11" ht="12.75">
      <c r="A23" s="183" t="s">
        <v>74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>
        <v>79785</v>
      </c>
      <c r="K23" s="13">
        <v>2701391</v>
      </c>
    </row>
    <row r="24" spans="1:11" ht="12.75">
      <c r="A24" s="183" t="s">
        <v>75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7500680</v>
      </c>
      <c r="K24" s="13">
        <v>30035148</v>
      </c>
    </row>
    <row r="25" spans="1:11" ht="12.75">
      <c r="A25" s="183" t="s">
        <v>76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>
        <v>12284710</v>
      </c>
      <c r="K25" s="13">
        <v>9269379</v>
      </c>
    </row>
    <row r="26" spans="1:11" ht="12.75">
      <c r="A26" s="183" t="s">
        <v>77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/>
      <c r="K26" s="13"/>
    </row>
    <row r="27" spans="1:11" ht="12.75">
      <c r="A27" s="183" t="s">
        <v>198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1464458</v>
      </c>
      <c r="K27" s="12">
        <f>SUM(K28:K35)</f>
        <v>502128110</v>
      </c>
    </row>
    <row r="28" spans="1:11" ht="12.75">
      <c r="A28" s="183" t="s">
        <v>78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40000</v>
      </c>
      <c r="K28" s="13">
        <v>460045532</v>
      </c>
    </row>
    <row r="29" spans="1:11" ht="12.75">
      <c r="A29" s="183" t="s">
        <v>79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/>
      <c r="K29" s="13"/>
    </row>
    <row r="30" spans="1:11" ht="12.75">
      <c r="A30" s="183" t="s">
        <v>80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/>
      <c r="K30" s="13"/>
    </row>
    <row r="31" spans="1:11" ht="12.75">
      <c r="A31" s="183" t="s">
        <v>85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/>
      <c r="K31" s="13"/>
    </row>
    <row r="32" spans="1:11" ht="12.75">
      <c r="A32" s="183" t="s">
        <v>86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/>
      <c r="K32" s="13"/>
    </row>
    <row r="33" spans="1:11" ht="12.75">
      <c r="A33" s="183" t="s">
        <v>87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>
        <v>1424458</v>
      </c>
      <c r="K33" s="13">
        <v>42082578</v>
      </c>
    </row>
    <row r="34" spans="1:11" ht="12.75">
      <c r="A34" s="183" t="s">
        <v>81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/>
      <c r="K34" s="13"/>
    </row>
    <row r="35" spans="1:11" ht="12.75">
      <c r="A35" s="183" t="s">
        <v>190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/>
      <c r="K35" s="13"/>
    </row>
    <row r="36" spans="1:11" ht="12.75">
      <c r="A36" s="183" t="s">
        <v>191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3" t="s">
        <v>82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/>
      <c r="K37" s="13"/>
    </row>
    <row r="38" spans="1:11" ht="12.75">
      <c r="A38" s="183" t="s">
        <v>83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/>
      <c r="K38" s="13"/>
    </row>
    <row r="39" spans="1:11" ht="12.75">
      <c r="A39" s="183" t="s">
        <v>84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/>
      <c r="K39" s="13"/>
    </row>
    <row r="40" spans="1:11" ht="12.75">
      <c r="A40" s="183" t="s">
        <v>192</v>
      </c>
      <c r="B40" s="184"/>
      <c r="C40" s="184"/>
      <c r="D40" s="184"/>
      <c r="E40" s="184"/>
      <c r="F40" s="184"/>
      <c r="G40" s="184"/>
      <c r="H40" s="185"/>
      <c r="I40" s="4">
        <v>33</v>
      </c>
      <c r="J40" s="13">
        <v>5778635</v>
      </c>
      <c r="K40" s="13">
        <v>29513097</v>
      </c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122806648</v>
      </c>
      <c r="K41" s="12">
        <f>K42+K50+K57+K65</f>
        <v>111242378</v>
      </c>
    </row>
    <row r="42" spans="1:11" ht="12.75">
      <c r="A42" s="183" t="s">
        <v>103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1379703</v>
      </c>
      <c r="K42" s="12">
        <f>SUM(K43:K49)</f>
        <v>1618904</v>
      </c>
    </row>
    <row r="43" spans="1:11" ht="12.75">
      <c r="A43" s="183" t="s">
        <v>123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1297892</v>
      </c>
      <c r="K43" s="13">
        <v>1454765</v>
      </c>
    </row>
    <row r="44" spans="1:11" ht="12.75">
      <c r="A44" s="183" t="s">
        <v>124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/>
      <c r="K44" s="13"/>
    </row>
    <row r="45" spans="1:11" ht="12.75">
      <c r="A45" s="183" t="s">
        <v>88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/>
      <c r="K45" s="13"/>
    </row>
    <row r="46" spans="1:11" ht="12.75">
      <c r="A46" s="183" t="s">
        <v>89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>
        <v>1263</v>
      </c>
      <c r="K46" s="13">
        <v>1679</v>
      </c>
    </row>
    <row r="47" spans="1:11" ht="12.75">
      <c r="A47" s="183" t="s">
        <v>90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>
        <v>80548</v>
      </c>
      <c r="K47" s="13">
        <v>162460</v>
      </c>
    </row>
    <row r="48" spans="1:11" ht="12.75">
      <c r="A48" s="183" t="s">
        <v>91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/>
      <c r="K48" s="13"/>
    </row>
    <row r="49" spans="1:11" ht="12.75">
      <c r="A49" s="183" t="s">
        <v>92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/>
      <c r="K49" s="13"/>
    </row>
    <row r="50" spans="1:11" ht="12.75">
      <c r="A50" s="183" t="s">
        <v>104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7830705</v>
      </c>
      <c r="K50" s="12">
        <f>SUM(K51:K56)</f>
        <v>16950983</v>
      </c>
    </row>
    <row r="51" spans="1:11" ht="12.75">
      <c r="A51" s="183" t="s">
        <v>208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>
        <v>354916</v>
      </c>
      <c r="K51" s="13"/>
    </row>
    <row r="52" spans="1:11" ht="12.75">
      <c r="A52" s="183" t="s">
        <v>209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/>
      <c r="K52" s="13"/>
    </row>
    <row r="53" spans="1:11" ht="12.75">
      <c r="A53" s="183" t="s">
        <v>210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>
        <v>1266514</v>
      </c>
      <c r="K53" s="13">
        <v>8932495</v>
      </c>
    </row>
    <row r="54" spans="1:11" ht="12.75">
      <c r="A54" s="183" t="s">
        <v>211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52394</v>
      </c>
      <c r="K54" s="13">
        <v>80859</v>
      </c>
    </row>
    <row r="55" spans="1:11" ht="12.75">
      <c r="A55" s="183" t="s">
        <v>10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1057837</v>
      </c>
      <c r="K55" s="13">
        <v>4709042</v>
      </c>
    </row>
    <row r="56" spans="1:11" ht="12.75">
      <c r="A56" s="183" t="s">
        <v>11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5099044</v>
      </c>
      <c r="K56" s="13">
        <v>3228587</v>
      </c>
    </row>
    <row r="57" spans="1:11" ht="12.75">
      <c r="A57" s="183" t="s">
        <v>105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171181</v>
      </c>
      <c r="K57" s="12">
        <f>SUM(K58:K64)</f>
        <v>208411</v>
      </c>
    </row>
    <row r="58" spans="1:11" ht="12.75">
      <c r="A58" s="183" t="s">
        <v>78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/>
      <c r="K58" s="13"/>
    </row>
    <row r="59" spans="1:11" ht="12.75">
      <c r="A59" s="183" t="s">
        <v>79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/>
      <c r="K59" s="13"/>
    </row>
    <row r="60" spans="1:11" ht="12.75">
      <c r="A60" s="183" t="s">
        <v>250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/>
      <c r="K60" s="13"/>
    </row>
    <row r="61" spans="1:11" ht="12.75">
      <c r="A61" s="183" t="s">
        <v>85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/>
      <c r="K61" s="13"/>
    </row>
    <row r="62" spans="1:11" ht="12.75">
      <c r="A62" s="183" t="s">
        <v>86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>
        <v>171181</v>
      </c>
      <c r="K62" s="13">
        <v>208411</v>
      </c>
    </row>
    <row r="63" spans="1:11" ht="12.75">
      <c r="A63" s="183" t="s">
        <v>87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/>
      <c r="K63" s="13"/>
    </row>
    <row r="64" spans="1:11" ht="12.75">
      <c r="A64" s="183" t="s">
        <v>46</v>
      </c>
      <c r="B64" s="184"/>
      <c r="C64" s="184"/>
      <c r="D64" s="184"/>
      <c r="E64" s="184"/>
      <c r="F64" s="184"/>
      <c r="G64" s="184"/>
      <c r="H64" s="185"/>
      <c r="I64" s="4">
        <v>57</v>
      </c>
      <c r="J64" s="13"/>
      <c r="K64" s="13"/>
    </row>
    <row r="65" spans="1:11" ht="12.75">
      <c r="A65" s="183" t="s">
        <v>215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113425059</v>
      </c>
      <c r="K65" s="13">
        <v>92464080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/>
      <c r="K66" s="13"/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1285883553</v>
      </c>
      <c r="K67" s="12">
        <f>K8+K9+K41+K66</f>
        <v>1772257275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/>
      <c r="K68" s="14"/>
    </row>
    <row r="69" spans="1:11" ht="12.75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96" t="s">
        <v>199</v>
      </c>
      <c r="B70" s="197"/>
      <c r="C70" s="197"/>
      <c r="D70" s="197"/>
      <c r="E70" s="197"/>
      <c r="F70" s="197"/>
      <c r="G70" s="197"/>
      <c r="H70" s="198"/>
      <c r="I70" s="6">
        <v>62</v>
      </c>
      <c r="J70" s="20">
        <f>J71+J72+J73+J79+J80+J83+J86</f>
        <v>703434255</v>
      </c>
      <c r="K70" s="20">
        <f>K71+K72+K73+K79+K80+K83+K86</f>
        <v>1074548226</v>
      </c>
    </row>
    <row r="71" spans="1:11" ht="12.75">
      <c r="A71" s="183" t="s">
        <v>147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43650000</v>
      </c>
      <c r="K71" s="13">
        <v>43650000</v>
      </c>
    </row>
    <row r="72" spans="1:11" ht="12.75">
      <c r="A72" s="183" t="s">
        <v>148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/>
      <c r="K72" s="13"/>
    </row>
    <row r="73" spans="1:11" ht="12.75">
      <c r="A73" s="183" t="s">
        <v>149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638722887</v>
      </c>
      <c r="K73" s="12">
        <f>K74+K75-K76+K77+K78</f>
        <v>1121735053</v>
      </c>
    </row>
    <row r="74" spans="1:11" ht="12.75">
      <c r="A74" s="183" t="s">
        <v>150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2182500</v>
      </c>
      <c r="K74" s="13">
        <v>2182500</v>
      </c>
    </row>
    <row r="75" spans="1:11" ht="12.75">
      <c r="A75" s="183" t="s">
        <v>151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3380</v>
      </c>
      <c r="K75" s="13">
        <v>438183905</v>
      </c>
    </row>
    <row r="76" spans="1:11" ht="12.75">
      <c r="A76" s="183" t="s">
        <v>139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3380</v>
      </c>
      <c r="K76" s="13">
        <v>3380</v>
      </c>
    </row>
    <row r="77" spans="1:11" ht="12.75">
      <c r="A77" s="183" t="s">
        <v>140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/>
      <c r="K77" s="13"/>
    </row>
    <row r="78" spans="1:11" ht="12.75">
      <c r="A78" s="183" t="s">
        <v>141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636540387</v>
      </c>
      <c r="K78" s="13">
        <v>681372028</v>
      </c>
    </row>
    <row r="79" spans="1:11" ht="12.75">
      <c r="A79" s="183" t="s">
        <v>142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>
        <v>77526</v>
      </c>
      <c r="K79" s="13">
        <v>114756</v>
      </c>
    </row>
    <row r="80" spans="1:11" ht="12.75">
      <c r="A80" s="183" t="s">
        <v>246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2259658</v>
      </c>
      <c r="K80" s="12">
        <f>K81-K82</f>
        <v>20983842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2259658</v>
      </c>
      <c r="K81" s="13">
        <v>20983842</v>
      </c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/>
      <c r="K82" s="13"/>
    </row>
    <row r="83" spans="1:11" ht="12.75">
      <c r="A83" s="183" t="s">
        <v>247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18724184</v>
      </c>
      <c r="K83" s="12">
        <f>K84-K85</f>
        <v>-111935425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18724184</v>
      </c>
      <c r="K84" s="13"/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/>
      <c r="K85" s="13">
        <v>111935425</v>
      </c>
    </row>
    <row r="86" spans="1:11" ht="12.75">
      <c r="A86" s="183" t="s">
        <v>179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/>
      <c r="K86" s="13"/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49700746</v>
      </c>
      <c r="K87" s="12">
        <f>SUM(K88:K90)</f>
        <v>56906647</v>
      </c>
    </row>
    <row r="88" spans="1:11" ht="12.75">
      <c r="A88" s="183" t="s">
        <v>135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>
        <v>1501920</v>
      </c>
      <c r="K88" s="13">
        <v>1606868</v>
      </c>
    </row>
    <row r="89" spans="1:11" ht="12.75">
      <c r="A89" s="183" t="s">
        <v>136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/>
      <c r="K89" s="13"/>
    </row>
    <row r="90" spans="1:11" ht="12.75">
      <c r="A90" s="183" t="s">
        <v>137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>
        <v>48198826</v>
      </c>
      <c r="K90" s="13">
        <v>55299779</v>
      </c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476547345</v>
      </c>
      <c r="K91" s="12">
        <f>SUM(K92:K100)</f>
        <v>520635782</v>
      </c>
    </row>
    <row r="92" spans="1:11" ht="12.75">
      <c r="A92" s="183" t="s">
        <v>138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>
        <v>115075860</v>
      </c>
      <c r="K92" s="13"/>
    </row>
    <row r="93" spans="1:11" ht="12.75">
      <c r="A93" s="183" t="s">
        <v>251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/>
      <c r="K93" s="13"/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361471485</v>
      </c>
      <c r="K94" s="13">
        <v>520635782</v>
      </c>
    </row>
    <row r="95" spans="1:11" ht="12.75">
      <c r="A95" s="183" t="s">
        <v>252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/>
      <c r="K95" s="13"/>
    </row>
    <row r="96" spans="1:11" ht="12.75">
      <c r="A96" s="183" t="s">
        <v>253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/>
      <c r="K96" s="13"/>
    </row>
    <row r="97" spans="1:11" ht="12.75">
      <c r="A97" s="183" t="s">
        <v>254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/>
      <c r="K97" s="13"/>
    </row>
    <row r="98" spans="1:11" ht="12.75">
      <c r="A98" s="183" t="s">
        <v>96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/>
      <c r="K98" s="13"/>
    </row>
    <row r="99" spans="1:11" ht="12.75">
      <c r="A99" s="183" t="s">
        <v>94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/>
      <c r="K99" s="13"/>
    </row>
    <row r="100" spans="1:11" ht="12.75">
      <c r="A100" s="183" t="s">
        <v>95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/>
      <c r="K100" s="13"/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56201207</v>
      </c>
      <c r="K101" s="12">
        <f>SUM(K102:K113)</f>
        <v>120166620</v>
      </c>
    </row>
    <row r="102" spans="1:11" ht="12.75">
      <c r="A102" s="183" t="s">
        <v>138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>
        <v>1396322</v>
      </c>
      <c r="K102" s="13">
        <v>20517736</v>
      </c>
    </row>
    <row r="103" spans="1:11" ht="12.75">
      <c r="A103" s="183" t="s">
        <v>251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/>
      <c r="K103" s="13"/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22164046</v>
      </c>
      <c r="K104" s="13">
        <v>57684079</v>
      </c>
    </row>
    <row r="105" spans="1:11" ht="12.75">
      <c r="A105" s="183" t="s">
        <v>252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>
        <v>2503283</v>
      </c>
      <c r="K105" s="13">
        <v>3466010</v>
      </c>
    </row>
    <row r="106" spans="1:11" ht="12.75">
      <c r="A106" s="183" t="s">
        <v>253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9117894</v>
      </c>
      <c r="K106" s="13">
        <v>20162023</v>
      </c>
    </row>
    <row r="107" spans="1:11" ht="12.75">
      <c r="A107" s="183" t="s">
        <v>254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/>
      <c r="K107" s="13"/>
    </row>
    <row r="108" spans="1:11" ht="12.75">
      <c r="A108" s="183" t="s">
        <v>96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/>
      <c r="K108" s="13"/>
    </row>
    <row r="109" spans="1:11" ht="12.75">
      <c r="A109" s="183" t="s">
        <v>97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9225216</v>
      </c>
      <c r="K109" s="13">
        <v>10980490</v>
      </c>
    </row>
    <row r="110" spans="1:11" ht="12.75">
      <c r="A110" s="183" t="s">
        <v>98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7715613</v>
      </c>
      <c r="K110" s="13">
        <v>3005835</v>
      </c>
    </row>
    <row r="111" spans="1:11" ht="12.75">
      <c r="A111" s="183" t="s">
        <v>101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/>
      <c r="K111" s="13"/>
    </row>
    <row r="112" spans="1:11" ht="12.75">
      <c r="A112" s="183" t="s">
        <v>99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/>
      <c r="K112" s="13"/>
    </row>
    <row r="113" spans="1:11" ht="12.75">
      <c r="A113" s="183" t="s">
        <v>100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4078833</v>
      </c>
      <c r="K113" s="13">
        <v>4350447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/>
      <c r="K114" s="13"/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1285883553</v>
      </c>
      <c r="K115" s="12">
        <f>K70+K87+K91+K101+K114</f>
        <v>1772257275</v>
      </c>
    </row>
    <row r="116" spans="1:11" ht="12.75">
      <c r="A116" s="213" t="s">
        <v>59</v>
      </c>
      <c r="B116" s="214"/>
      <c r="C116" s="214"/>
      <c r="D116" s="214"/>
      <c r="E116" s="214"/>
      <c r="F116" s="214"/>
      <c r="G116" s="214"/>
      <c r="H116" s="215"/>
      <c r="I116" s="5">
        <v>108</v>
      </c>
      <c r="J116" s="14"/>
      <c r="K116" s="14"/>
    </row>
    <row r="117" spans="1:11" ht="12.75">
      <c r="A117" s="208" t="s">
        <v>289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196" t="s">
        <v>193</v>
      </c>
      <c r="B118" s="197"/>
      <c r="C118" s="197"/>
      <c r="D118" s="197"/>
      <c r="E118" s="197"/>
      <c r="F118" s="197"/>
      <c r="G118" s="197"/>
      <c r="H118" s="197"/>
      <c r="I118" s="219"/>
      <c r="J118" s="219"/>
      <c r="K118" s="220"/>
    </row>
    <row r="119" spans="1:11" ht="12.75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/>
      <c r="K119" s="13"/>
    </row>
    <row r="120" spans="1:11" ht="12.75">
      <c r="A120" s="221" t="s">
        <v>9</v>
      </c>
      <c r="B120" s="222"/>
      <c r="C120" s="222"/>
      <c r="D120" s="222"/>
      <c r="E120" s="222"/>
      <c r="F120" s="222"/>
      <c r="G120" s="222"/>
      <c r="H120" s="22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1" t="s">
        <v>102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  <row r="123" spans="1:11" ht="12.7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56" sqref="J56"/>
    </sheetView>
  </sheetViews>
  <sheetFormatPr defaultColWidth="9.140625" defaultRowHeight="12.75"/>
  <cols>
    <col min="10" max="10" width="9.8515625" style="0" bestFit="1" customWidth="1"/>
    <col min="11" max="11" width="11.57421875" style="0" customWidth="1"/>
  </cols>
  <sheetData>
    <row r="1" spans="1:11" ht="12.75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324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5"/>
    </row>
    <row r="4" spans="1:11" ht="12.75">
      <c r="A4" s="224" t="s">
        <v>329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" thickBot="1">
      <c r="A5" s="227" t="s">
        <v>61</v>
      </c>
      <c r="B5" s="227"/>
      <c r="C5" s="227"/>
      <c r="D5" s="227"/>
      <c r="E5" s="227"/>
      <c r="F5" s="227"/>
      <c r="G5" s="227"/>
      <c r="H5" s="227"/>
      <c r="I5" s="75" t="s">
        <v>290</v>
      </c>
      <c r="J5" s="77" t="s">
        <v>156</v>
      </c>
      <c r="K5" s="77" t="s">
        <v>157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79">
        <v>2</v>
      </c>
      <c r="J6" s="78">
        <v>3</v>
      </c>
      <c r="K6" s="78">
        <v>4</v>
      </c>
    </row>
    <row r="7" spans="1:11" ht="12.75">
      <c r="A7" s="196" t="s">
        <v>26</v>
      </c>
      <c r="B7" s="197"/>
      <c r="C7" s="197"/>
      <c r="D7" s="197"/>
      <c r="E7" s="197"/>
      <c r="F7" s="197"/>
      <c r="G7" s="197"/>
      <c r="H7" s="198"/>
      <c r="I7" s="6">
        <v>111</v>
      </c>
      <c r="J7" s="20">
        <f>SUM(J8:J9)</f>
        <v>363249664</v>
      </c>
      <c r="K7" s="20">
        <f>SUM(K8:K9)</f>
        <v>390757450</v>
      </c>
    </row>
    <row r="8" spans="1:11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362482765</v>
      </c>
      <c r="K8" s="13">
        <v>390252793</v>
      </c>
    </row>
    <row r="9" spans="1:11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766899</v>
      </c>
      <c r="K9" s="13">
        <v>504657</v>
      </c>
    </row>
    <row r="10" spans="1:11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312150100</v>
      </c>
      <c r="K10" s="12">
        <f>K11+K12+K16+K20+K21+K22+K25+K26</f>
        <v>488246421</v>
      </c>
    </row>
    <row r="11" spans="1:11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/>
      <c r="K11" s="13"/>
    </row>
    <row r="12" spans="1:11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122984658</v>
      </c>
      <c r="K12" s="12">
        <f>SUM(K13:K15)</f>
        <v>130423819</v>
      </c>
    </row>
    <row r="13" spans="1:11" ht="12.75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53593456</v>
      </c>
      <c r="K13" s="13">
        <v>56686697</v>
      </c>
    </row>
    <row r="14" spans="1:11" ht="12.75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>
        <v>6783</v>
      </c>
      <c r="K14" s="13">
        <v>3012</v>
      </c>
    </row>
    <row r="15" spans="1:11" ht="12.75">
      <c r="A15" s="183" t="s">
        <v>63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69384419</v>
      </c>
      <c r="K15" s="13">
        <v>73734110</v>
      </c>
    </row>
    <row r="16" spans="1:11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94101211</v>
      </c>
      <c r="K16" s="12">
        <f>SUM(K17:K19)</f>
        <v>103631762</v>
      </c>
    </row>
    <row r="17" spans="1:11" ht="12.75">
      <c r="A17" s="183" t="s">
        <v>64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59256599</v>
      </c>
      <c r="K17" s="13">
        <v>64674720</v>
      </c>
    </row>
    <row r="18" spans="1:11" ht="12.75">
      <c r="A18" s="183" t="s">
        <v>65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22539394</v>
      </c>
      <c r="K18" s="13">
        <v>25394964</v>
      </c>
    </row>
    <row r="19" spans="1:11" ht="12.75">
      <c r="A19" s="183" t="s">
        <v>66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12305218</v>
      </c>
      <c r="K19" s="13">
        <v>13562078</v>
      </c>
    </row>
    <row r="20" spans="1:11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51900150</v>
      </c>
      <c r="K20" s="13">
        <v>53135325</v>
      </c>
    </row>
    <row r="21" spans="1:11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/>
      <c r="K21" s="13"/>
    </row>
    <row r="22" spans="1:11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0</v>
      </c>
      <c r="K22" s="12">
        <f>SUM(K23:K24)</f>
        <v>148584241</v>
      </c>
    </row>
    <row r="23" spans="1:11" ht="12.75">
      <c r="A23" s="183" t="s">
        <v>143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/>
      <c r="K23" s="13">
        <v>148584241</v>
      </c>
    </row>
    <row r="24" spans="1:11" ht="12.75">
      <c r="A24" s="183" t="s">
        <v>144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/>
      <c r="K24" s="13"/>
    </row>
    <row r="25" spans="1:11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1303230</v>
      </c>
      <c r="K25" s="13">
        <v>1149191</v>
      </c>
    </row>
    <row r="26" spans="1:11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41860851</v>
      </c>
      <c r="K26" s="13">
        <v>51322083</v>
      </c>
    </row>
    <row r="27" spans="1:11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42095</v>
      </c>
      <c r="K27" s="12">
        <f>SUM(K28:K32)</f>
        <v>1434587</v>
      </c>
    </row>
    <row r="28" spans="1:11" ht="18.75" customHeight="1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/>
      <c r="K28" s="13"/>
    </row>
    <row r="29" spans="1:11" ht="21.75" customHeight="1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/>
      <c r="K29" s="13">
        <v>1301406</v>
      </c>
    </row>
    <row r="30" spans="1:11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/>
      <c r="K30" s="13"/>
    </row>
    <row r="31" spans="1:11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/>
      <c r="K31" s="13"/>
    </row>
    <row r="32" spans="1:11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42095</v>
      </c>
      <c r="K32" s="13">
        <v>133181</v>
      </c>
    </row>
    <row r="33" spans="1:11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26626516</v>
      </c>
      <c r="K33" s="12">
        <f>SUM(K34:K37)</f>
        <v>39041425</v>
      </c>
    </row>
    <row r="34" spans="1:11" ht="18" customHeight="1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8978712</v>
      </c>
      <c r="K34" s="13">
        <v>15515103</v>
      </c>
    </row>
    <row r="35" spans="1:11" ht="20.25" customHeight="1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17011261</v>
      </c>
      <c r="K35" s="13">
        <v>23180174</v>
      </c>
    </row>
    <row r="36" spans="1:11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/>
      <c r="K36" s="13"/>
    </row>
    <row r="37" spans="1:11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636543</v>
      </c>
      <c r="K37" s="13">
        <v>346148</v>
      </c>
    </row>
    <row r="38" spans="1:11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/>
      <c r="K38" s="13"/>
    </row>
    <row r="39" spans="1:11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/>
      <c r="K39" s="13"/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/>
      <c r="K40" s="13"/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/>
      <c r="K41" s="13"/>
    </row>
    <row r="42" spans="1:11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363291759</v>
      </c>
      <c r="K42" s="12">
        <f>K7+K27+K38+K40</f>
        <v>392192037</v>
      </c>
    </row>
    <row r="43" spans="1:11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338776616</v>
      </c>
      <c r="K43" s="12">
        <f>K10+K33+K39+K41</f>
        <v>527287846</v>
      </c>
    </row>
    <row r="44" spans="1:11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24515143</v>
      </c>
      <c r="K44" s="12">
        <f>K42-K43</f>
        <v>-135095809</v>
      </c>
    </row>
    <row r="45" spans="1:11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24515143</v>
      </c>
      <c r="K45" s="12">
        <f>IF(K42&gt;K43,K42-K43,0)</f>
        <v>0</v>
      </c>
    </row>
    <row r="46" spans="1:11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0</v>
      </c>
      <c r="K46" s="12">
        <f>IF(K43&gt;K42,K43-K42,0)</f>
        <v>135095809</v>
      </c>
    </row>
    <row r="47" spans="1:11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5790959</v>
      </c>
      <c r="K47" s="13">
        <v>-23160384</v>
      </c>
    </row>
    <row r="48" spans="1:11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18724184</v>
      </c>
      <c r="K48" s="12">
        <f>K44-K47</f>
        <v>-111935425</v>
      </c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18724184</v>
      </c>
      <c r="K49" s="12">
        <f>IF(K48&gt;0,K48,0)</f>
        <v>0</v>
      </c>
    </row>
    <row r="50" spans="1:11" ht="12.75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>
        <f>IF(J48&lt;0,-J48,0)</f>
        <v>0</v>
      </c>
      <c r="K50" s="18">
        <f>IF(K48&lt;0,-K48,0)</f>
        <v>111935425</v>
      </c>
    </row>
    <row r="51" spans="1:11" ht="12.75">
      <c r="A51" s="208" t="s">
        <v>120</v>
      </c>
      <c r="B51" s="216"/>
      <c r="C51" s="216"/>
      <c r="D51" s="216"/>
      <c r="E51" s="216"/>
      <c r="F51" s="216"/>
      <c r="G51" s="216"/>
      <c r="H51" s="216"/>
      <c r="I51" s="231"/>
      <c r="J51" s="231"/>
      <c r="K51" s="232"/>
    </row>
    <row r="52" spans="1:11" ht="12.75">
      <c r="A52" s="196" t="s">
        <v>194</v>
      </c>
      <c r="B52" s="197"/>
      <c r="C52" s="197"/>
      <c r="D52" s="197"/>
      <c r="E52" s="197"/>
      <c r="F52" s="197"/>
      <c r="G52" s="197"/>
      <c r="H52" s="197"/>
      <c r="I52" s="219"/>
      <c r="J52" s="219"/>
      <c r="K52" s="220"/>
    </row>
    <row r="53" spans="1:11" ht="12.75">
      <c r="A53" s="233" t="s">
        <v>242</v>
      </c>
      <c r="B53" s="234"/>
      <c r="C53" s="234"/>
      <c r="D53" s="234"/>
      <c r="E53" s="234"/>
      <c r="F53" s="234"/>
      <c r="G53" s="234"/>
      <c r="H53" s="235"/>
      <c r="I53" s="4">
        <v>155</v>
      </c>
      <c r="J53" s="13"/>
      <c r="K53" s="13"/>
    </row>
    <row r="54" spans="1:11" ht="12.75">
      <c r="A54" s="233" t="s">
        <v>243</v>
      </c>
      <c r="B54" s="234"/>
      <c r="C54" s="234"/>
      <c r="D54" s="234"/>
      <c r="E54" s="234"/>
      <c r="F54" s="234"/>
      <c r="G54" s="234"/>
      <c r="H54" s="235"/>
      <c r="I54" s="4">
        <v>156</v>
      </c>
      <c r="J54" s="14"/>
      <c r="K54" s="14"/>
    </row>
    <row r="55" spans="1:11" ht="12.75">
      <c r="A55" s="208" t="s">
        <v>197</v>
      </c>
      <c r="B55" s="216"/>
      <c r="C55" s="216"/>
      <c r="D55" s="216"/>
      <c r="E55" s="216"/>
      <c r="F55" s="216"/>
      <c r="G55" s="216"/>
      <c r="H55" s="216"/>
      <c r="I55" s="231"/>
      <c r="J55" s="231"/>
      <c r="K55" s="232"/>
    </row>
    <row r="56" spans="1:11" ht="12.75">
      <c r="A56" s="196" t="s">
        <v>212</v>
      </c>
      <c r="B56" s="197"/>
      <c r="C56" s="197"/>
      <c r="D56" s="197"/>
      <c r="E56" s="197"/>
      <c r="F56" s="197"/>
      <c r="G56" s="197"/>
      <c r="H56" s="198"/>
      <c r="I56" s="21">
        <v>157</v>
      </c>
      <c r="J56" s="11">
        <v>18724184</v>
      </c>
      <c r="K56" s="11">
        <v>-111935425</v>
      </c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11955</v>
      </c>
      <c r="K57" s="12">
        <f>SUM(K58:K64)</f>
        <v>37230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/>
      <c r="K58" s="13"/>
    </row>
    <row r="59" spans="1:11" ht="27" customHeight="1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/>
      <c r="K59" s="13"/>
    </row>
    <row r="60" spans="1:11" ht="24" customHeight="1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>
        <v>11955</v>
      </c>
      <c r="K60" s="13">
        <v>37230</v>
      </c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/>
      <c r="K61" s="13"/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/>
      <c r="K62" s="13"/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/>
      <c r="K63" s="13"/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/>
      <c r="K64" s="13"/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/>
      <c r="K65" s="13"/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11955</v>
      </c>
      <c r="K66" s="12">
        <f>K57-K65</f>
        <v>37230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18736139</v>
      </c>
      <c r="K67" s="18">
        <f>K56+K66</f>
        <v>-111898195</v>
      </c>
    </row>
    <row r="68" spans="1:11" ht="12.75">
      <c r="A68" s="208" t="s">
        <v>196</v>
      </c>
      <c r="B68" s="216"/>
      <c r="C68" s="216"/>
      <c r="D68" s="216"/>
      <c r="E68" s="216"/>
      <c r="F68" s="216"/>
      <c r="G68" s="216"/>
      <c r="H68" s="216"/>
      <c r="I68" s="231"/>
      <c r="J68" s="231"/>
      <c r="K68" s="232"/>
    </row>
    <row r="69" spans="1:11" ht="12.75">
      <c r="A69" s="196" t="s">
        <v>195</v>
      </c>
      <c r="B69" s="197"/>
      <c r="C69" s="197"/>
      <c r="D69" s="197"/>
      <c r="E69" s="197"/>
      <c r="F69" s="197"/>
      <c r="G69" s="197"/>
      <c r="H69" s="197"/>
      <c r="I69" s="219"/>
      <c r="J69" s="219"/>
      <c r="K69" s="220"/>
    </row>
    <row r="70" spans="1:11" ht="12.75">
      <c r="A70" s="233" t="s">
        <v>242</v>
      </c>
      <c r="B70" s="234"/>
      <c r="C70" s="234"/>
      <c r="D70" s="234"/>
      <c r="E70" s="234"/>
      <c r="F70" s="234"/>
      <c r="G70" s="234"/>
      <c r="H70" s="235"/>
      <c r="I70" s="4">
        <v>169</v>
      </c>
      <c r="J70" s="13"/>
      <c r="K70" s="13"/>
    </row>
    <row r="71" spans="1:11" ht="12.75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0" max="10" width="9.8515625" style="0" bestFit="1" customWidth="1"/>
    <col min="11" max="11" width="10.421875" style="0" bestFit="1" customWidth="1"/>
  </cols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.75">
      <c r="A2" s="243" t="s">
        <v>327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>
      <c r="A4" s="245" t="s">
        <v>328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5" t="s">
        <v>290</v>
      </c>
      <c r="J5" s="86" t="s">
        <v>156</v>
      </c>
      <c r="K5" s="86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7">
        <v>2</v>
      </c>
      <c r="J6" s="88" t="s">
        <v>294</v>
      </c>
      <c r="K6" s="88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3" t="s">
        <v>40</v>
      </c>
      <c r="B8" s="184"/>
      <c r="C8" s="184"/>
      <c r="D8" s="184"/>
      <c r="E8" s="184"/>
      <c r="F8" s="184"/>
      <c r="G8" s="184"/>
      <c r="H8" s="184"/>
      <c r="I8" s="4">
        <v>1</v>
      </c>
      <c r="J8" s="8">
        <v>24515143</v>
      </c>
      <c r="K8" s="13">
        <v>-135095809</v>
      </c>
    </row>
    <row r="9" spans="1:11" ht="12.75">
      <c r="A9" s="183" t="s">
        <v>41</v>
      </c>
      <c r="B9" s="184"/>
      <c r="C9" s="184"/>
      <c r="D9" s="184"/>
      <c r="E9" s="184"/>
      <c r="F9" s="184"/>
      <c r="G9" s="184"/>
      <c r="H9" s="184"/>
      <c r="I9" s="4">
        <v>2</v>
      </c>
      <c r="J9" s="8">
        <v>51900150</v>
      </c>
      <c r="K9" s="13">
        <v>53135325</v>
      </c>
    </row>
    <row r="10" spans="1:11" ht="12.75">
      <c r="A10" s="183" t="s">
        <v>42</v>
      </c>
      <c r="B10" s="184"/>
      <c r="C10" s="184"/>
      <c r="D10" s="184"/>
      <c r="E10" s="184"/>
      <c r="F10" s="184"/>
      <c r="G10" s="184"/>
      <c r="H10" s="184"/>
      <c r="I10" s="4">
        <v>3</v>
      </c>
      <c r="J10" s="8">
        <v>-3938435</v>
      </c>
      <c r="K10" s="13">
        <v>6938524</v>
      </c>
    </row>
    <row r="11" spans="1:11" ht="12.75">
      <c r="A11" s="183" t="s">
        <v>43</v>
      </c>
      <c r="B11" s="184"/>
      <c r="C11" s="184"/>
      <c r="D11" s="184"/>
      <c r="E11" s="184"/>
      <c r="F11" s="184"/>
      <c r="G11" s="184"/>
      <c r="H11" s="184"/>
      <c r="I11" s="4">
        <v>4</v>
      </c>
      <c r="J11" s="8">
        <v>3510779</v>
      </c>
      <c r="K11" s="13"/>
    </row>
    <row r="12" spans="1:11" ht="12.75">
      <c r="A12" s="183" t="s">
        <v>44</v>
      </c>
      <c r="B12" s="184"/>
      <c r="C12" s="184"/>
      <c r="D12" s="184"/>
      <c r="E12" s="184"/>
      <c r="F12" s="184"/>
      <c r="G12" s="184"/>
      <c r="H12" s="184"/>
      <c r="I12" s="4">
        <v>5</v>
      </c>
      <c r="J12" s="8"/>
      <c r="K12" s="13">
        <v>-239202</v>
      </c>
    </row>
    <row r="13" spans="1:11" ht="12.75">
      <c r="A13" s="183" t="s">
        <v>53</v>
      </c>
      <c r="B13" s="184"/>
      <c r="C13" s="184"/>
      <c r="D13" s="184"/>
      <c r="E13" s="184"/>
      <c r="F13" s="184"/>
      <c r="G13" s="184"/>
      <c r="H13" s="184"/>
      <c r="I13" s="4">
        <v>6</v>
      </c>
      <c r="J13" s="8">
        <v>15709003</v>
      </c>
      <c r="K13" s="13">
        <v>233249663</v>
      </c>
    </row>
    <row r="14" spans="1:11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91696640</v>
      </c>
      <c r="K14" s="12">
        <f>SUM(K8:K13)</f>
        <v>157988501</v>
      </c>
    </row>
    <row r="15" spans="1:11" ht="12.75">
      <c r="A15" s="183" t="s">
        <v>54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/>
    </row>
    <row r="16" spans="1:11" ht="12.75">
      <c r="A16" s="183" t="s">
        <v>55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>
        <v>21139116</v>
      </c>
    </row>
    <row r="17" spans="1:11" ht="12.75">
      <c r="A17" s="183" t="s">
        <v>56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>
        <v>811295</v>
      </c>
      <c r="K17" s="13"/>
    </row>
    <row r="18" spans="1:11" ht="12.75">
      <c r="A18" s="183" t="s">
        <v>57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>
        <v>51660212</v>
      </c>
    </row>
    <row r="19" spans="1:11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811295</v>
      </c>
      <c r="K19" s="12">
        <f>SUM(K15:K18)</f>
        <v>72799328</v>
      </c>
    </row>
    <row r="20" spans="1:11" ht="24" customHeight="1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90885345</v>
      </c>
      <c r="K20" s="12">
        <f>IF(K14&gt;K19,K14-K19,0)</f>
        <v>85189173</v>
      </c>
    </row>
    <row r="21" spans="1:11" ht="25.5" customHeight="1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183" t="s">
        <v>185</v>
      </c>
      <c r="B23" s="184"/>
      <c r="C23" s="184"/>
      <c r="D23" s="184"/>
      <c r="E23" s="184"/>
      <c r="F23" s="184"/>
      <c r="G23" s="184"/>
      <c r="H23" s="184"/>
      <c r="I23" s="4">
        <v>15</v>
      </c>
      <c r="J23" s="8">
        <v>23900</v>
      </c>
      <c r="K23" s="13">
        <v>131318</v>
      </c>
    </row>
    <row r="24" spans="1:11" ht="12.75">
      <c r="A24" s="183" t="s">
        <v>186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/>
      <c r="K24" s="13"/>
    </row>
    <row r="25" spans="1:11" ht="12.75">
      <c r="A25" s="183" t="s">
        <v>187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>
        <v>34783</v>
      </c>
      <c r="K25" s="13">
        <v>11956</v>
      </c>
    </row>
    <row r="26" spans="1:11" ht="12.75">
      <c r="A26" s="183" t="s">
        <v>188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>
        <v>5913</v>
      </c>
      <c r="K26" s="13"/>
    </row>
    <row r="27" spans="1:11" ht="12.75">
      <c r="A27" s="183" t="s">
        <v>189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/>
    </row>
    <row r="28" spans="1:11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64596</v>
      </c>
      <c r="K28" s="12">
        <f>SUM(K23:K27)</f>
        <v>143274</v>
      </c>
    </row>
    <row r="29" spans="1:11" ht="12.75">
      <c r="A29" s="183" t="s">
        <v>121</v>
      </c>
      <c r="B29" s="184"/>
      <c r="C29" s="184"/>
      <c r="D29" s="184"/>
      <c r="E29" s="184"/>
      <c r="F29" s="184"/>
      <c r="G29" s="184"/>
      <c r="H29" s="184"/>
      <c r="I29" s="4">
        <v>21</v>
      </c>
      <c r="J29" s="8">
        <v>74369271</v>
      </c>
      <c r="K29" s="13">
        <v>40093557</v>
      </c>
    </row>
    <row r="30" spans="1:11" ht="12.75">
      <c r="A30" s="183" t="s">
        <v>122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>
        <v>14524</v>
      </c>
      <c r="K30" s="13"/>
    </row>
    <row r="31" spans="1:11" ht="12.75">
      <c r="A31" s="183" t="s">
        <v>16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/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74383795</v>
      </c>
      <c r="K32" s="12">
        <f>SUM(K29:K31)</f>
        <v>40093557</v>
      </c>
    </row>
    <row r="33" spans="1:11" ht="21.75" customHeight="1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23.25" customHeight="1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74319199</v>
      </c>
      <c r="K34" s="12">
        <f>IF(K32&gt;K28,K32-K28,0)</f>
        <v>39950283</v>
      </c>
    </row>
    <row r="35" spans="1:11" ht="12.75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.75">
      <c r="A36" s="183" t="s">
        <v>180</v>
      </c>
      <c r="B36" s="184"/>
      <c r="C36" s="184"/>
      <c r="D36" s="184"/>
      <c r="E36" s="184"/>
      <c r="F36" s="184"/>
      <c r="G36" s="184"/>
      <c r="H36" s="184"/>
      <c r="I36" s="4">
        <v>27</v>
      </c>
      <c r="J36" s="8"/>
      <c r="K36" s="13"/>
    </row>
    <row r="37" spans="1:11" ht="12.75">
      <c r="A37" s="183" t="s">
        <v>29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>
        <v>48714404</v>
      </c>
      <c r="K37" s="13"/>
    </row>
    <row r="38" spans="1:11" ht="12.75">
      <c r="A38" s="183" t="s">
        <v>30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48714404</v>
      </c>
      <c r="K39" s="12">
        <f>SUM(K36:K38)</f>
        <v>0</v>
      </c>
    </row>
    <row r="40" spans="1:11" ht="12.75">
      <c r="A40" s="183" t="s">
        <v>31</v>
      </c>
      <c r="B40" s="184"/>
      <c r="C40" s="184"/>
      <c r="D40" s="184"/>
      <c r="E40" s="184"/>
      <c r="F40" s="184"/>
      <c r="G40" s="184"/>
      <c r="H40" s="184"/>
      <c r="I40" s="4">
        <v>31</v>
      </c>
      <c r="J40" s="8">
        <v>18633795</v>
      </c>
      <c r="K40" s="13">
        <v>66199869</v>
      </c>
    </row>
    <row r="41" spans="1:11" ht="12.75">
      <c r="A41" s="183" t="s">
        <v>32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/>
      <c r="K41" s="13"/>
    </row>
    <row r="42" spans="1:11" ht="12.75">
      <c r="A42" s="183" t="s">
        <v>33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.75">
      <c r="A43" s="183" t="s">
        <v>34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35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18633795</v>
      </c>
      <c r="K45" s="12">
        <f>SUM(K40:K44)</f>
        <v>66199869</v>
      </c>
    </row>
    <row r="46" spans="1:11" ht="23.25" customHeight="1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30080609</v>
      </c>
      <c r="K46" s="12">
        <f>IF(K39&gt;K45,K39-K45,0)</f>
        <v>0</v>
      </c>
    </row>
    <row r="47" spans="1:11" ht="24.75" customHeight="1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0</v>
      </c>
      <c r="K47" s="12">
        <f>IF(K45&gt;K39,K45-K39,0)</f>
        <v>66199869</v>
      </c>
    </row>
    <row r="48" spans="1:11" ht="12.75">
      <c r="A48" s="183" t="s">
        <v>72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46646755</v>
      </c>
      <c r="K48" s="12">
        <f>IF(K20-K21+K33-K34+K46-K47&gt;0,K20-K21+K33-K34+K46-K47,0)</f>
        <v>0</v>
      </c>
    </row>
    <row r="49" spans="1:11" ht="12.75">
      <c r="A49" s="183" t="s">
        <v>73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20960979</v>
      </c>
    </row>
    <row r="50" spans="1:11" ht="12.75">
      <c r="A50" s="183" t="s">
        <v>167</v>
      </c>
      <c r="B50" s="184"/>
      <c r="C50" s="184"/>
      <c r="D50" s="184"/>
      <c r="E50" s="184"/>
      <c r="F50" s="184"/>
      <c r="G50" s="184"/>
      <c r="H50" s="184"/>
      <c r="I50" s="4">
        <v>41</v>
      </c>
      <c r="J50" s="8">
        <v>66723709</v>
      </c>
      <c r="K50" s="13">
        <v>113425059</v>
      </c>
    </row>
    <row r="51" spans="1:11" ht="12.75">
      <c r="A51" s="183" t="s">
        <v>182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>
        <v>46701350</v>
      </c>
      <c r="K51" s="13"/>
    </row>
    <row r="52" spans="1:11" ht="12.75">
      <c r="A52" s="183" t="s">
        <v>183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/>
      <c r="K52" s="13">
        <v>20960979</v>
      </c>
    </row>
    <row r="53" spans="1:11" ht="12.75">
      <c r="A53" s="221" t="s">
        <v>184</v>
      </c>
      <c r="B53" s="222"/>
      <c r="C53" s="222"/>
      <c r="D53" s="222"/>
      <c r="E53" s="222"/>
      <c r="F53" s="222"/>
      <c r="G53" s="222"/>
      <c r="H53" s="222"/>
      <c r="I53" s="7">
        <v>44</v>
      </c>
      <c r="J53" s="10">
        <f>J50+J51-J52</f>
        <v>113425059</v>
      </c>
      <c r="K53" s="113">
        <f>K50+K51-K52</f>
        <v>92464080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5" t="s">
        <v>290</v>
      </c>
      <c r="J5" s="86" t="s">
        <v>156</v>
      </c>
      <c r="K5" s="86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7">
        <v>2</v>
      </c>
      <c r="J6" s="88" t="s">
        <v>294</v>
      </c>
      <c r="K6" s="88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3" t="s">
        <v>207</v>
      </c>
      <c r="B8" s="184"/>
      <c r="C8" s="184"/>
      <c r="D8" s="184"/>
      <c r="E8" s="184"/>
      <c r="F8" s="184"/>
      <c r="G8" s="184"/>
      <c r="H8" s="184"/>
      <c r="I8" s="4">
        <v>1</v>
      </c>
      <c r="J8" s="8"/>
      <c r="K8" s="13"/>
    </row>
    <row r="9" spans="1:11" ht="12.75">
      <c r="A9" s="183" t="s">
        <v>125</v>
      </c>
      <c r="B9" s="184"/>
      <c r="C9" s="184"/>
      <c r="D9" s="184"/>
      <c r="E9" s="184"/>
      <c r="F9" s="184"/>
      <c r="G9" s="184"/>
      <c r="H9" s="184"/>
      <c r="I9" s="4">
        <v>2</v>
      </c>
      <c r="J9" s="8"/>
      <c r="K9" s="13"/>
    </row>
    <row r="10" spans="1:11" ht="12.75">
      <c r="A10" s="183" t="s">
        <v>126</v>
      </c>
      <c r="B10" s="184"/>
      <c r="C10" s="184"/>
      <c r="D10" s="184"/>
      <c r="E10" s="184"/>
      <c r="F10" s="184"/>
      <c r="G10" s="184"/>
      <c r="H10" s="184"/>
      <c r="I10" s="4">
        <v>3</v>
      </c>
      <c r="J10" s="8"/>
      <c r="K10" s="13"/>
    </row>
    <row r="11" spans="1:11" ht="12.75">
      <c r="A11" s="183" t="s">
        <v>127</v>
      </c>
      <c r="B11" s="184"/>
      <c r="C11" s="184"/>
      <c r="D11" s="184"/>
      <c r="E11" s="184"/>
      <c r="F11" s="184"/>
      <c r="G11" s="184"/>
      <c r="H11" s="184"/>
      <c r="I11" s="4">
        <v>4</v>
      </c>
      <c r="J11" s="8"/>
      <c r="K11" s="13"/>
    </row>
    <row r="12" spans="1:11" ht="12.75">
      <c r="A12" s="183" t="s">
        <v>128</v>
      </c>
      <c r="B12" s="184"/>
      <c r="C12" s="184"/>
      <c r="D12" s="184"/>
      <c r="E12" s="184"/>
      <c r="F12" s="184"/>
      <c r="G12" s="184"/>
      <c r="H12" s="184"/>
      <c r="I12" s="4">
        <v>5</v>
      </c>
      <c r="J12" s="8"/>
      <c r="K12" s="13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3" t="s">
        <v>129</v>
      </c>
      <c r="B14" s="184"/>
      <c r="C14" s="184"/>
      <c r="D14" s="184"/>
      <c r="E14" s="184"/>
      <c r="F14" s="184"/>
      <c r="G14" s="184"/>
      <c r="H14" s="184"/>
      <c r="I14" s="4">
        <v>7</v>
      </c>
      <c r="J14" s="8"/>
      <c r="K14" s="13"/>
    </row>
    <row r="15" spans="1:11" ht="12.75">
      <c r="A15" s="183" t="s">
        <v>130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/>
    </row>
    <row r="16" spans="1:11" ht="12.75">
      <c r="A16" s="183" t="s">
        <v>131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/>
    </row>
    <row r="17" spans="1:11" ht="12.75">
      <c r="A17" s="183" t="s">
        <v>132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.75">
      <c r="A18" s="183" t="s">
        <v>133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/>
    </row>
    <row r="19" spans="1:11" ht="12.75">
      <c r="A19" s="183" t="s">
        <v>134</v>
      </c>
      <c r="B19" s="184"/>
      <c r="C19" s="184"/>
      <c r="D19" s="184"/>
      <c r="E19" s="184"/>
      <c r="F19" s="184"/>
      <c r="G19" s="184"/>
      <c r="H19" s="184"/>
      <c r="I19" s="4">
        <v>12</v>
      </c>
      <c r="J19" s="8"/>
      <c r="K19" s="13"/>
    </row>
    <row r="20" spans="1:11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.75">
      <c r="A24" s="183" t="s">
        <v>171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/>
      <c r="K24" s="13"/>
    </row>
    <row r="25" spans="1:11" ht="12.75">
      <c r="A25" s="183" t="s">
        <v>172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.75">
      <c r="A26" s="183" t="s">
        <v>48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/>
      <c r="K26" s="13"/>
    </row>
    <row r="27" spans="1:11" ht="12.75">
      <c r="A27" s="183" t="s">
        <v>49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/>
    </row>
    <row r="28" spans="1:11" ht="12.75">
      <c r="A28" s="183" t="s">
        <v>173</v>
      </c>
      <c r="B28" s="184"/>
      <c r="C28" s="184"/>
      <c r="D28" s="184"/>
      <c r="E28" s="184"/>
      <c r="F28" s="184"/>
      <c r="G28" s="184"/>
      <c r="H28" s="184"/>
      <c r="I28" s="4">
        <v>20</v>
      </c>
      <c r="J28" s="8"/>
      <c r="K28" s="13"/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/>
      <c r="K30" s="13"/>
    </row>
    <row r="31" spans="1:11" ht="12.75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/>
    </row>
    <row r="32" spans="1:11" ht="12.75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8"/>
      <c r="K32" s="13"/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.75">
      <c r="A37" s="183" t="s">
        <v>180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.75">
      <c r="A38" s="183" t="s">
        <v>29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.75">
      <c r="A39" s="183" t="s">
        <v>30</v>
      </c>
      <c r="B39" s="184"/>
      <c r="C39" s="184"/>
      <c r="D39" s="184"/>
      <c r="E39" s="184"/>
      <c r="F39" s="184"/>
      <c r="G39" s="184"/>
      <c r="H39" s="184"/>
      <c r="I39" s="4">
        <v>30</v>
      </c>
      <c r="J39" s="8"/>
      <c r="K39" s="13"/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3" t="s">
        <v>31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/>
      <c r="K41" s="13"/>
    </row>
    <row r="42" spans="1:11" ht="12.75">
      <c r="A42" s="183" t="s">
        <v>32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.75">
      <c r="A43" s="183" t="s">
        <v>33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34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.75">
      <c r="A45" s="183" t="s">
        <v>35</v>
      </c>
      <c r="B45" s="184"/>
      <c r="C45" s="184"/>
      <c r="D45" s="184"/>
      <c r="E45" s="184"/>
      <c r="F45" s="184"/>
      <c r="G45" s="184"/>
      <c r="H45" s="184"/>
      <c r="I45" s="4">
        <v>36</v>
      </c>
      <c r="J45" s="8"/>
      <c r="K45" s="13"/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P13" sqref="P13"/>
    </sheetView>
  </sheetViews>
  <sheetFormatPr defaultColWidth="9.140625" defaultRowHeight="12.75"/>
  <cols>
    <col min="1" max="4" width="9.140625" style="96" customWidth="1"/>
    <col min="5" max="5" width="10.140625" style="96" bestFit="1" customWidth="1"/>
    <col min="6" max="9" width="9.140625" style="96" customWidth="1"/>
    <col min="10" max="10" width="9.8515625" style="96" bestFit="1" customWidth="1"/>
    <col min="11" max="11" width="11.140625" style="96" bestFit="1" customWidth="1"/>
    <col min="12" max="16384" width="9.140625" style="96" customWidth="1"/>
  </cols>
  <sheetData>
    <row r="1" spans="1:12" ht="12.75">
      <c r="A1" s="261" t="s">
        <v>292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5"/>
    </row>
    <row r="2" spans="1:12" ht="15.75">
      <c r="A2" s="93"/>
      <c r="B2" s="94"/>
      <c r="C2" s="275" t="s">
        <v>293</v>
      </c>
      <c r="D2" s="275"/>
      <c r="E2" s="98">
        <v>42370</v>
      </c>
      <c r="F2" s="97" t="s">
        <v>258</v>
      </c>
      <c r="G2" s="276">
        <v>42735</v>
      </c>
      <c r="H2" s="277"/>
      <c r="I2" s="94"/>
      <c r="J2" s="94"/>
      <c r="K2" s="94"/>
      <c r="L2" s="99"/>
    </row>
    <row r="3" spans="1:11" ht="24" thickBot="1">
      <c r="A3" s="278" t="s">
        <v>61</v>
      </c>
      <c r="B3" s="278"/>
      <c r="C3" s="278"/>
      <c r="D3" s="278"/>
      <c r="E3" s="278"/>
      <c r="F3" s="278"/>
      <c r="G3" s="278"/>
      <c r="H3" s="278"/>
      <c r="I3" s="100" t="s">
        <v>316</v>
      </c>
      <c r="J3" s="101" t="s">
        <v>156</v>
      </c>
      <c r="K3" s="101" t="s">
        <v>157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03">
        <v>2</v>
      </c>
      <c r="J4" s="102" t="s">
        <v>294</v>
      </c>
      <c r="K4" s="102" t="s">
        <v>295</v>
      </c>
    </row>
    <row r="5" spans="1:11" ht="12.75">
      <c r="A5" s="263" t="s">
        <v>296</v>
      </c>
      <c r="B5" s="264"/>
      <c r="C5" s="264"/>
      <c r="D5" s="264"/>
      <c r="E5" s="264"/>
      <c r="F5" s="264"/>
      <c r="G5" s="264"/>
      <c r="H5" s="264"/>
      <c r="I5" s="104">
        <v>1</v>
      </c>
      <c r="J5" s="105">
        <v>43650000</v>
      </c>
      <c r="K5" s="105">
        <v>43650000</v>
      </c>
    </row>
    <row r="6" spans="1:11" ht="12.75">
      <c r="A6" s="263" t="s">
        <v>297</v>
      </c>
      <c r="B6" s="264"/>
      <c r="C6" s="264"/>
      <c r="D6" s="264"/>
      <c r="E6" s="264"/>
      <c r="F6" s="264"/>
      <c r="G6" s="264"/>
      <c r="H6" s="264"/>
      <c r="I6" s="104">
        <v>2</v>
      </c>
      <c r="J6" s="106"/>
      <c r="K6" s="106"/>
    </row>
    <row r="7" spans="1:11" ht="12.75">
      <c r="A7" s="263" t="s">
        <v>298</v>
      </c>
      <c r="B7" s="264"/>
      <c r="C7" s="264"/>
      <c r="D7" s="264"/>
      <c r="E7" s="264"/>
      <c r="F7" s="264"/>
      <c r="G7" s="264"/>
      <c r="H7" s="264"/>
      <c r="I7" s="104">
        <v>3</v>
      </c>
      <c r="J7" s="106">
        <f>+Bilanca!J73</f>
        <v>638722887</v>
      </c>
      <c r="K7" s="106">
        <f>+Bilanca!K73</f>
        <v>1121735053</v>
      </c>
    </row>
    <row r="8" spans="1:11" ht="12.75">
      <c r="A8" s="263" t="s">
        <v>299</v>
      </c>
      <c r="B8" s="264"/>
      <c r="C8" s="264"/>
      <c r="D8" s="264"/>
      <c r="E8" s="264"/>
      <c r="F8" s="264"/>
      <c r="G8" s="264"/>
      <c r="H8" s="264"/>
      <c r="I8" s="104">
        <v>4</v>
      </c>
      <c r="J8" s="106">
        <f>+Bilanca!J81</f>
        <v>2259658</v>
      </c>
      <c r="K8" s="106">
        <f>+Bilanca!K81</f>
        <v>20983842</v>
      </c>
    </row>
    <row r="9" spans="1:11" ht="12.75">
      <c r="A9" s="263" t="s">
        <v>300</v>
      </c>
      <c r="B9" s="264"/>
      <c r="C9" s="264"/>
      <c r="D9" s="264"/>
      <c r="E9" s="264"/>
      <c r="F9" s="264"/>
      <c r="G9" s="264"/>
      <c r="H9" s="264"/>
      <c r="I9" s="104">
        <v>5</v>
      </c>
      <c r="J9" s="106">
        <f>+Bilanca!J83</f>
        <v>18724184</v>
      </c>
      <c r="K9" s="106">
        <f>+Bilanca!K83</f>
        <v>-111935425</v>
      </c>
    </row>
    <row r="10" spans="1:11" ht="12.75">
      <c r="A10" s="263" t="s">
        <v>301</v>
      </c>
      <c r="B10" s="264"/>
      <c r="C10" s="264"/>
      <c r="D10" s="264"/>
      <c r="E10" s="264"/>
      <c r="F10" s="264"/>
      <c r="G10" s="264"/>
      <c r="H10" s="264"/>
      <c r="I10" s="104">
        <v>6</v>
      </c>
      <c r="J10" s="106"/>
      <c r="K10" s="106"/>
    </row>
    <row r="11" spans="1:11" ht="12.75">
      <c r="A11" s="263" t="s">
        <v>302</v>
      </c>
      <c r="B11" s="264"/>
      <c r="C11" s="264"/>
      <c r="D11" s="264"/>
      <c r="E11" s="264"/>
      <c r="F11" s="264"/>
      <c r="G11" s="264"/>
      <c r="H11" s="264"/>
      <c r="I11" s="104">
        <v>7</v>
      </c>
      <c r="J11" s="106"/>
      <c r="K11" s="106"/>
    </row>
    <row r="12" spans="1:11" ht="12.75">
      <c r="A12" s="263" t="s">
        <v>303</v>
      </c>
      <c r="B12" s="264"/>
      <c r="C12" s="264"/>
      <c r="D12" s="264"/>
      <c r="E12" s="264"/>
      <c r="F12" s="264"/>
      <c r="G12" s="264"/>
      <c r="H12" s="264"/>
      <c r="I12" s="104">
        <v>8</v>
      </c>
      <c r="J12" s="106"/>
      <c r="K12" s="106"/>
    </row>
    <row r="13" spans="1:11" ht="12.75">
      <c r="A13" s="263" t="s">
        <v>304</v>
      </c>
      <c r="B13" s="264"/>
      <c r="C13" s="264"/>
      <c r="D13" s="264"/>
      <c r="E13" s="264"/>
      <c r="F13" s="264"/>
      <c r="G13" s="264"/>
      <c r="H13" s="264"/>
      <c r="I13" s="104">
        <v>9</v>
      </c>
      <c r="J13" s="106">
        <f>+Bilanca!J79</f>
        <v>77526</v>
      </c>
      <c r="K13" s="106">
        <f>+Bilanca!K79</f>
        <v>114756</v>
      </c>
    </row>
    <row r="14" spans="1:11" ht="12.75">
      <c r="A14" s="265" t="s">
        <v>305</v>
      </c>
      <c r="B14" s="266"/>
      <c r="C14" s="266"/>
      <c r="D14" s="266"/>
      <c r="E14" s="266"/>
      <c r="F14" s="266"/>
      <c r="G14" s="266"/>
      <c r="H14" s="266"/>
      <c r="I14" s="104">
        <v>10</v>
      </c>
      <c r="J14" s="107">
        <f>SUM(J5:J13)</f>
        <v>703434255</v>
      </c>
      <c r="K14" s="107">
        <f>SUM(K5:K13)</f>
        <v>1074548226</v>
      </c>
    </row>
    <row r="15" spans="1:11" ht="12.75">
      <c r="A15" s="263" t="s">
        <v>306</v>
      </c>
      <c r="B15" s="264"/>
      <c r="C15" s="264"/>
      <c r="D15" s="264"/>
      <c r="E15" s="264"/>
      <c r="F15" s="264"/>
      <c r="G15" s="264"/>
      <c r="H15" s="264"/>
      <c r="I15" s="104">
        <v>11</v>
      </c>
      <c r="J15" s="106"/>
      <c r="K15" s="106"/>
    </row>
    <row r="16" spans="1:11" ht="12.75">
      <c r="A16" s="263" t="s">
        <v>307</v>
      </c>
      <c r="B16" s="264"/>
      <c r="C16" s="264"/>
      <c r="D16" s="264"/>
      <c r="E16" s="264"/>
      <c r="F16" s="264"/>
      <c r="G16" s="264"/>
      <c r="H16" s="264"/>
      <c r="I16" s="104">
        <v>12</v>
      </c>
      <c r="J16" s="106"/>
      <c r="K16" s="106"/>
    </row>
    <row r="17" spans="1:11" ht="12.75">
      <c r="A17" s="263" t="s">
        <v>308</v>
      </c>
      <c r="B17" s="264"/>
      <c r="C17" s="264"/>
      <c r="D17" s="264"/>
      <c r="E17" s="264"/>
      <c r="F17" s="264"/>
      <c r="G17" s="264"/>
      <c r="H17" s="264"/>
      <c r="I17" s="104">
        <v>13</v>
      </c>
      <c r="J17" s="106"/>
      <c r="K17" s="106"/>
    </row>
    <row r="18" spans="1:11" ht="12.75">
      <c r="A18" s="263" t="s">
        <v>309</v>
      </c>
      <c r="B18" s="264"/>
      <c r="C18" s="264"/>
      <c r="D18" s="264"/>
      <c r="E18" s="264"/>
      <c r="F18" s="264"/>
      <c r="G18" s="264"/>
      <c r="H18" s="264"/>
      <c r="I18" s="104">
        <v>14</v>
      </c>
      <c r="J18" s="106"/>
      <c r="K18" s="106"/>
    </row>
    <row r="19" spans="1:11" ht="12.75">
      <c r="A19" s="263" t="s">
        <v>310</v>
      </c>
      <c r="B19" s="264"/>
      <c r="C19" s="264"/>
      <c r="D19" s="264"/>
      <c r="E19" s="264"/>
      <c r="F19" s="264"/>
      <c r="G19" s="264"/>
      <c r="H19" s="264"/>
      <c r="I19" s="104">
        <v>15</v>
      </c>
      <c r="J19" s="106"/>
      <c r="K19" s="106"/>
    </row>
    <row r="20" spans="1:11" ht="12.75">
      <c r="A20" s="263" t="s">
        <v>311</v>
      </c>
      <c r="B20" s="264"/>
      <c r="C20" s="264"/>
      <c r="D20" s="264"/>
      <c r="E20" s="264"/>
      <c r="F20" s="264"/>
      <c r="G20" s="264"/>
      <c r="H20" s="264"/>
      <c r="I20" s="104">
        <v>16</v>
      </c>
      <c r="J20" s="106"/>
      <c r="K20" s="106"/>
    </row>
    <row r="21" spans="1:11" ht="12.75">
      <c r="A21" s="265" t="s">
        <v>312</v>
      </c>
      <c r="B21" s="266"/>
      <c r="C21" s="266"/>
      <c r="D21" s="266"/>
      <c r="E21" s="266"/>
      <c r="F21" s="266"/>
      <c r="G21" s="266"/>
      <c r="H21" s="266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71" t="s">
        <v>313</v>
      </c>
      <c r="B23" s="272"/>
      <c r="C23" s="272"/>
      <c r="D23" s="272"/>
      <c r="E23" s="272"/>
      <c r="F23" s="272"/>
      <c r="G23" s="272"/>
      <c r="H23" s="272"/>
      <c r="I23" s="109">
        <v>18</v>
      </c>
      <c r="J23" s="105"/>
      <c r="K23" s="105"/>
    </row>
    <row r="24" spans="1:11" ht="23.25" customHeight="1">
      <c r="A24" s="273" t="s">
        <v>314</v>
      </c>
      <c r="B24" s="274"/>
      <c r="C24" s="274"/>
      <c r="D24" s="274"/>
      <c r="E24" s="274"/>
      <c r="F24" s="274"/>
      <c r="G24" s="274"/>
      <c r="H24" s="274"/>
      <c r="I24" s="110">
        <v>19</v>
      </c>
      <c r="J24" s="108"/>
      <c r="K24" s="108"/>
    </row>
    <row r="25" spans="1:11" ht="30" customHeight="1">
      <c r="A25" s="259" t="s">
        <v>315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9" sqref="E19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81" t="s">
        <v>345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 Kenjereš - Uprava</cp:lastModifiedBy>
  <cp:lastPrinted>2011-03-28T11:17:39Z</cp:lastPrinted>
  <dcterms:created xsi:type="dcterms:W3CDTF">2008-10-17T11:51:54Z</dcterms:created>
  <dcterms:modified xsi:type="dcterms:W3CDTF">2017-03-22T07:25:13Z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